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Leontyn - Rekonstrukce ok..." sheetId="2" r:id="rId2"/>
  </sheets>
  <definedNames>
    <definedName name="_xlnm.Print_Area" localSheetId="0">'Rekapitulace stavby'!$D$4:$AO$76,'Rekapitulace stavby'!$C$82:$AQ$96</definedName>
    <definedName name="_xlnm._FilterDatabase" localSheetId="1" hidden="1">'Leontyn - Rekonstrukce ok...'!$C$131:$K$435</definedName>
    <definedName name="_xlnm.Print_Area" localSheetId="1">'Leontyn - Rekonstrukce ok...'!$C$4:$J$37,'Leontyn - Rekonstrukce ok...'!$C$50:$J$76,'Leontyn - Rekonstrukce ok...'!$C$82:$J$115,'Leontyn - Rekonstrukce ok...'!$C$121:$K$435</definedName>
    <definedName name="_xlnm.Print_Titles" localSheetId="0">'Rekapitulace stavby'!$92:$92</definedName>
    <definedName name="_xlnm.Print_Titles" localSheetId="1">'Leontyn - Rekonstrukce ok...'!$131:$131</definedName>
  </definedNames>
  <calcPr fullCalcOnLoad="1"/>
</workbook>
</file>

<file path=xl/sharedStrings.xml><?xml version="1.0" encoding="utf-8"?>
<sst xmlns="http://schemas.openxmlformats.org/spreadsheetml/2006/main" count="3625" uniqueCount="813">
  <si>
    <t>Export Komplet</t>
  </si>
  <si>
    <t/>
  </si>
  <si>
    <t>2.0</t>
  </si>
  <si>
    <t>ZAMOK</t>
  </si>
  <si>
    <t>False</t>
  </si>
  <si>
    <t>{45738650-a78b-4da0-a127-acbb3d7cf505}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</si>
  <si>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</si>
  <si>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</si>
  <si>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</si>
  <si>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</si>
  <si>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</si>
  <si>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</si>
  <si>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</si>
  <si>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</si>
  <si>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Leontyn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</si>
  <si>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</si>
  <si>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</si>
  <si>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okálu č.p. 210, zateplení stěn</t>
  </si>
  <si>
    <t>KSO:</t>
  </si>
  <si>
    <t>CC-CZ:</t>
  </si>
  <si>
    <t>Místo:</t>
  </si>
  <si>
    <t>Leontýn</t>
  </si>
  <si>
    <t>Datum:</t>
  </si>
  <si>
    <t>28. 2. 2020</t>
  </si>
  <si>
    <t>Zadavatel:</t>
  </si>
  <si>
    <t>IČ:</t>
  </si>
  <si>
    <t>Domov pro osoby se zdravotním postižením Leontýn</t>
  </si>
  <si>
    <t>DIČ:</t>
  </si>
  <si>
    <t>Uchazeč:</t>
  </si>
  <si>
    <t>Vyplň údaj</t>
  </si>
  <si>
    <t>Projektant:</t>
  </si>
  <si>
    <t>ing. Eva Rosová</t>
  </si>
  <si>
    <t>True</t>
  </si>
  <si>
    <t>Zpracovatel:</t>
  </si>
  <si>
    <t>Lenka Jandová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</si>
  <si>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</si>
  <si>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</si>
  <si>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</si>
  <si>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</si>
  <si>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</si>
  <si>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</si>
  <si>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</si>
  <si>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</si>
  <si>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</si>
  <si>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</si>
  <si>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</si>
  <si>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</si>
  <si>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</si>
  <si>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</si>
  <si>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</si>
  <si>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</si>
  <si>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</si>
  <si>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</si>
  <si>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</si>
  <si>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</si>
  <si>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</si>
  <si>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</si>
  <si>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</si>
  <si>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</si>
  <si>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</si>
  <si>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</si>
  <si>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</si>
  <si>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</si>
  <si>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</si>
  <si>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</si>
  <si>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</si>
  <si>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</si>
  <si>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</si>
  <si>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</si>
  <si>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</si>
  <si>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</si>
  <si>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</si>
  <si>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</si>
  <si>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</si>
  <si>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</si>
  <si>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</si>
  <si>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</si>
  <si>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</si>
  <si>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</si>
  <si>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</si>
  <si>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</si>
  <si>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</si>
  <si>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</si>
  <si>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</si>
  <si>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</si>
  <si>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</si>
  <si>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</si>
  <si>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</si>
  <si>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</si>
  <si>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</si>
  <si>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</si>
  <si>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</si>
  <si>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</si>
  <si>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</si>
  <si>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</si>
  <si>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</si>
  <si>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</si>
  <si>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</si>
  <si>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</si>
  <si>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</si>
  <si>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</si>
  <si>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</si>
  <si>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</si>
  <si>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</si>
  <si>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</si>
  <si>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783 - Dokončovací práce - nátěry</t>
  </si>
  <si>
    <t>VRN - Vedlejší rozpočtové náklady</t>
  </si>
  <si>
    <t xml:space="preserve">    VRN3 - Zařízení staveniště</t>
  </si>
  <si>
    <t xml:space="preserve">    VRN6 - Územní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</si>
  <si>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</si>
  <si>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</si>
  <si>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</si>
  <si>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</si>
  <si>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</si>
  <si>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</si>
  <si>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</si>
  <si>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</si>
  <si>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</si>
  <si>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</si>
  <si>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</si>
  <si>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</si>
  <si>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</si>
  <si>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</si>
  <si>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</si>
  <si>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</si>
  <si>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</si>
  <si>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</si>
  <si>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113106121</t>
  </si>
  <si>
    <t>Rozebrání dlažeb z betonových nebo kamenných dlaždic komunikací pro pěší ručně</t>
  </si>
  <si>
    <t>m2</t>
  </si>
  <si>
    <t>4</t>
  </si>
  <si>
    <t>2</t>
  </si>
  <si>
    <t>183830520</t>
  </si>
  <si>
    <t>VV</t>
  </si>
  <si>
    <t>(11,6+2*10,6)*0,5</t>
  </si>
  <si>
    <t>132212111</t>
  </si>
  <si>
    <t>Hloubení rýh š do 800 mm v soudržných horninách třídy těžitelnosti I, skupiny 3 ručně</t>
  </si>
  <si>
    <t>m3</t>
  </si>
  <si>
    <t>187453578</t>
  </si>
  <si>
    <t>" pro vstupní schosiště"</t>
  </si>
  <si>
    <t>2,85*0,3*0,85*2</t>
  </si>
  <si>
    <t>"kolem objektu"</t>
  </si>
  <si>
    <t>0,5*0,4*(11,6+2*10,6)</t>
  </si>
  <si>
    <t>Součet</t>
  </si>
  <si>
    <t>3</t>
  </si>
  <si>
    <t>162751117</t>
  </si>
  <si>
    <t>Vodorovné přemístění do 10000 m výkopku/sypaniny z horniny třídy těžitelnosti I, skupiny 1 až 3</t>
  </si>
  <si>
    <t>-254910197</t>
  </si>
  <si>
    <t>167111101</t>
  </si>
  <si>
    <t>Nakládání výkopku z hornin třídy těžitelnosti I, skupiny 1 až 3 do 100 m3 ručně</t>
  </si>
  <si>
    <t>1352889254</t>
  </si>
  <si>
    <t>5</t>
  </si>
  <si>
    <t>171201221</t>
  </si>
  <si>
    <t>Poplatek za uložení na skládce (skládkovné) zeminy a kamení kód odpadu 17 05 04</t>
  </si>
  <si>
    <t>t</t>
  </si>
  <si>
    <t>-1556452187</t>
  </si>
  <si>
    <t>8,014*1,6 'Přepočtené koeficientem množství</t>
  </si>
  <si>
    <t>6</t>
  </si>
  <si>
    <t>171251201</t>
  </si>
  <si>
    <t>Uložení sypaniny na skládky nebo meziskládky</t>
  </si>
  <si>
    <t>-494803587</t>
  </si>
  <si>
    <t>Zakládání</t>
  </si>
  <si>
    <t>7</t>
  </si>
  <si>
    <t>211571111</t>
  </si>
  <si>
    <t>Výplň odvodňovacích žeber nebo trativodů štěrkopískem tříděným</t>
  </si>
  <si>
    <t>-492375826</t>
  </si>
  <si>
    <t>8</t>
  </si>
  <si>
    <t>211971121</t>
  </si>
  <si>
    <t>Zřízení opláštění žeber nebo trativodů geotextilií v rýze nebo zářezu sklonu přes 1:2 š do 2,5 m</t>
  </si>
  <si>
    <t>-1094303656</t>
  </si>
  <si>
    <t>9</t>
  </si>
  <si>
    <t>M</t>
  </si>
  <si>
    <t>69311169</t>
  </si>
  <si>
    <t>geotextilie PP s ÚV stabilizací 200g/m2</t>
  </si>
  <si>
    <t>1903071720</t>
  </si>
  <si>
    <t>10</t>
  </si>
  <si>
    <t>212750101</t>
  </si>
  <si>
    <t>Trativod z drenážních trubek PVC-U SN 4 perforace 360° včetně lože otevřený výkop DN 100 pro budovy plocha pro vtékání vody min. 80 cm2/m</t>
  </si>
  <si>
    <t>m</t>
  </si>
  <si>
    <t>-169337409</t>
  </si>
  <si>
    <t>11,6+10,6*2</t>
  </si>
  <si>
    <t>11</t>
  </si>
  <si>
    <t>271572211</t>
  </si>
  <si>
    <t>Podsyp pod základové konstrukce se zhutněním z netříděného štěrkopísku</t>
  </si>
  <si>
    <t>1396835857</t>
  </si>
  <si>
    <t>2,85*0,3*0,05*2</t>
  </si>
  <si>
    <t>12</t>
  </si>
  <si>
    <t>274313611</t>
  </si>
  <si>
    <t>Základové pásy z betonu tř. C 16/20</t>
  </si>
  <si>
    <t>-755365558</t>
  </si>
  <si>
    <t>2,85*0,3*0,4*2</t>
  </si>
  <si>
    <t>13</t>
  </si>
  <si>
    <t>279113134</t>
  </si>
  <si>
    <t>Základová zeď tl do 300 mm z tvárnic ztraceného bednění včetně výplně z betonu tř. C 16/20</t>
  </si>
  <si>
    <t>-1082243260</t>
  </si>
  <si>
    <t>2,85*0,4*2</t>
  </si>
  <si>
    <t>Svislé a kompletní konstrukce</t>
  </si>
  <si>
    <t>14</t>
  </si>
  <si>
    <t>310235241</t>
  </si>
  <si>
    <t>Zazdívka otvorů pl do 0,0225 m2 ve zdivu nadzákladovém cihlami pálenými tl do 300 mm</t>
  </si>
  <si>
    <t>kus</t>
  </si>
  <si>
    <t>-189429914</t>
  </si>
  <si>
    <t>" začištění kapes pro zábradlí"</t>
  </si>
  <si>
    <t>389381001</t>
  </si>
  <si>
    <t>Dobetonování prefabrikovaných konstrukcí</t>
  </si>
  <si>
    <t>-909561891</t>
  </si>
  <si>
    <t>0,05*1,5*0,3</t>
  </si>
  <si>
    <t>Vodorovné konstrukce</t>
  </si>
  <si>
    <t>16</t>
  </si>
  <si>
    <t>411121232</t>
  </si>
  <si>
    <t>Montáž prefabrikovaných ŽB stropů ze stropních desek dl do 1800 mm</t>
  </si>
  <si>
    <t>-443792315</t>
  </si>
  <si>
    <t>17</t>
  </si>
  <si>
    <t>59341120</t>
  </si>
  <si>
    <t>deska stropní plná PZD 1490x290x100mm</t>
  </si>
  <si>
    <t>1757860562</t>
  </si>
  <si>
    <t>18</t>
  </si>
  <si>
    <t>434121431</t>
  </si>
  <si>
    <t>Osazení ŽB schodišťových stupňů broušených nebo leštěných oboustranně zazděných současně při zdění</t>
  </si>
  <si>
    <t>956788511</t>
  </si>
  <si>
    <t>19</t>
  </si>
  <si>
    <t>593737571</t>
  </si>
  <si>
    <t>stupeň schodišťový  šedý pískovaný 180x30x15,6</t>
  </si>
  <si>
    <t>-942617050</t>
  </si>
  <si>
    <t>20</t>
  </si>
  <si>
    <t>593737571-1</t>
  </si>
  <si>
    <t>doprava schodišťových stupňu</t>
  </si>
  <si>
    <t>soub</t>
  </si>
  <si>
    <t>-226685376</t>
  </si>
  <si>
    <t>436234216</t>
  </si>
  <si>
    <t>Boční zídky schodů z cihel dl 290 mm pevnosti P 20 na MC 10</t>
  </si>
  <si>
    <t>349504271</t>
  </si>
  <si>
    <t>(2,85*1,1*0,3/2)*2</t>
  </si>
  <si>
    <t>Úpravy povrchů, podlahy a osazování výplní</t>
  </si>
  <si>
    <t>22</t>
  </si>
  <si>
    <t>619995001</t>
  </si>
  <si>
    <t>Začištění omítek kolem oken, dveří, podlah nebo obkladů</t>
  </si>
  <si>
    <t>-1844798249</t>
  </si>
  <si>
    <t>1,2*8+1*8+0,6*8+0,9+2*2</t>
  </si>
  <si>
    <t>23</t>
  </si>
  <si>
    <t>621142001</t>
  </si>
  <si>
    <t>Potažení vnějších podhledů sklovláknitým pletivem vtlačeným do tenkovrstvé hmoty</t>
  </si>
  <si>
    <t>664752488</t>
  </si>
  <si>
    <t>" římsy"</t>
  </si>
  <si>
    <t>11,6</t>
  </si>
  <si>
    <t>24</t>
  </si>
  <si>
    <t>621521011</t>
  </si>
  <si>
    <t>Tenkovrstvá silikátová zrnitá omítka tl. 1,5 mm včetně penetrace vnějších podhledů</t>
  </si>
  <si>
    <t>887596522</t>
  </si>
  <si>
    <t>25</t>
  </si>
  <si>
    <t>622211031</t>
  </si>
  <si>
    <t>Montáž kontaktního zateplení vnějších stěn lepením a mechanickým kotvením polystyrénových desek tl do 160 mm</t>
  </si>
  <si>
    <t>567404904</t>
  </si>
  <si>
    <t>" pod terénem"</t>
  </si>
  <si>
    <t>(11,6*2+10,6*2)*0,5</t>
  </si>
  <si>
    <t>26</t>
  </si>
  <si>
    <t>28376445</t>
  </si>
  <si>
    <t>deska z polystyrénu XPS, hrana rovná a strukturovaný povrch 300kPa tl 140mm</t>
  </si>
  <si>
    <t>169624170</t>
  </si>
  <si>
    <t>22,2*1,05 'Přepočtené koeficientem množství</t>
  </si>
  <si>
    <t>27</t>
  </si>
  <si>
    <t>-1441010041</t>
  </si>
  <si>
    <t>" 0,5m nad teránem"</t>
  </si>
  <si>
    <t>(11,6*2+10,6*2)*0,5-(2,4*2+0,9)*0,5</t>
  </si>
  <si>
    <t>28</t>
  </si>
  <si>
    <t>28376446</t>
  </si>
  <si>
    <t>deska z polystyrénu XPS, hrana rovná a strukturovaný povrch 300kPa tl 150mm</t>
  </si>
  <si>
    <t>-1469670776</t>
  </si>
  <si>
    <t>19,35*1,02 'Přepočtené koeficientem množství</t>
  </si>
  <si>
    <t>29</t>
  </si>
  <si>
    <t>622221031</t>
  </si>
  <si>
    <t>Montáž kontaktního zateplení vnějších stěn lepením a mechanickým kotvením desek z minerální vlny s podélnou orientací vláken tl do 160 mm</t>
  </si>
  <si>
    <t>1422259801</t>
  </si>
  <si>
    <t>" suterén"</t>
  </si>
  <si>
    <t>99,89-19,35</t>
  </si>
  <si>
    <t>30</t>
  </si>
  <si>
    <t>63151521</t>
  </si>
  <si>
    <t>deska tepelně izolační minerální kontaktních fasád podélné vlákno λ=0,036 tl 150mm</t>
  </si>
  <si>
    <t>-177017153</t>
  </si>
  <si>
    <t>80,54*1,02 'Přepočtené koeficientem množství</t>
  </si>
  <si>
    <t>31</t>
  </si>
  <si>
    <t>1236894548</t>
  </si>
  <si>
    <t>" přízemí "</t>
  </si>
  <si>
    <t>96,96</t>
  </si>
  <si>
    <t>" štíty"</t>
  </si>
  <si>
    <t>40</t>
  </si>
  <si>
    <t>32</t>
  </si>
  <si>
    <t>63151538</t>
  </si>
  <si>
    <t>deska tepelně izolační minerální kontaktních fasád podélné vlákno λ=0,036 tl 160mm</t>
  </si>
  <si>
    <t>856886172</t>
  </si>
  <si>
    <t>136,96*1,02 'Přepočtené koeficientem množství</t>
  </si>
  <si>
    <t>33</t>
  </si>
  <si>
    <t>622222001</t>
  </si>
  <si>
    <t>Montáž kontaktního zateplení vnějšího ostění, nadpraží nebo parapetu hl. špalety do 200 mm lepením desek z minerální vlny tl do 40 mm</t>
  </si>
  <si>
    <t>95686587</t>
  </si>
  <si>
    <t>(1,2*3*6)+0,6*2+1,2+2*2+0,9+2*2+3,6</t>
  </si>
  <si>
    <t>34</t>
  </si>
  <si>
    <t>631515181</t>
  </si>
  <si>
    <t>deska tepelně izolační minerální kontaktních fasád podélné vlákno λ=0,036 tl 40mm</t>
  </si>
  <si>
    <t>1218727170</t>
  </si>
  <si>
    <t>36,5*0,2*1,02</t>
  </si>
  <si>
    <t>7,446*1,1 'Přepočtené koeficientem množství</t>
  </si>
  <si>
    <t>35</t>
  </si>
  <si>
    <t>622251101</t>
  </si>
  <si>
    <t>Příplatek k cenám kontaktního zateplení stěn za použití tepelněizolačních zátek z polystyrenu</t>
  </si>
  <si>
    <t>165924975</t>
  </si>
  <si>
    <t>22,2+19,35</t>
  </si>
  <si>
    <t>36</t>
  </si>
  <si>
    <t>622251105</t>
  </si>
  <si>
    <t>Příplatek k cenám kontaktního zateplení stěn za použití tepelněizolačních zátek z minerální vlny</t>
  </si>
  <si>
    <t>1003216505</t>
  </si>
  <si>
    <t>80,54+136,96</t>
  </si>
  <si>
    <t>37</t>
  </si>
  <si>
    <t>622252001</t>
  </si>
  <si>
    <t>Montáž profilů kontaktního zateplení připevněných mechanicky</t>
  </si>
  <si>
    <t>823522916</t>
  </si>
  <si>
    <t>1,6*2+10,6*2</t>
  </si>
  <si>
    <t>38</t>
  </si>
  <si>
    <t>59051653</t>
  </si>
  <si>
    <t>profil zakládací Al tl 0,7mm pro ETICS pro izolant tl 160mm</t>
  </si>
  <si>
    <t>-1521755876</t>
  </si>
  <si>
    <t>24,4*1,05 'Přepočtené koeficientem množství</t>
  </si>
  <si>
    <t>39</t>
  </si>
  <si>
    <t>622252002</t>
  </si>
  <si>
    <t>Montáž profilů kontaktního zateplení lepených</t>
  </si>
  <si>
    <t>-763794613</t>
  </si>
  <si>
    <t>" APU"</t>
  </si>
  <si>
    <t>1,2*5+0,6*10</t>
  </si>
  <si>
    <t>1,2*4+1*8</t>
  </si>
  <si>
    <t>2,4*2+2,2*4+1+2*2</t>
  </si>
  <si>
    <t>1,16*5+1,3*8+0,65*2</t>
  </si>
  <si>
    <t>3,66+2,11*2</t>
  </si>
  <si>
    <t>1+2,2*2</t>
  </si>
  <si>
    <t>1,2*3*2</t>
  </si>
  <si>
    <t>Mezisoučet</t>
  </si>
  <si>
    <t>" rohová"</t>
  </si>
  <si>
    <t>81,3</t>
  </si>
  <si>
    <t>2,5*4+2,8*2+1,5*2</t>
  </si>
  <si>
    <t>" parapetní"</t>
  </si>
  <si>
    <t>1,25*9+2,5+1,2*5+1,2*2</t>
  </si>
  <si>
    <t>59051476</t>
  </si>
  <si>
    <t>profil začišťovací PVC 9mm s výztužnou tkaninou pro ostění ETICS</t>
  </si>
  <si>
    <t>-1217601106</t>
  </si>
  <si>
    <t>81,38*1,05 'Přepočtené koeficientem množství</t>
  </si>
  <si>
    <t>41</t>
  </si>
  <si>
    <t>59051486</t>
  </si>
  <si>
    <t>profil rohový PVC 15x15mm s výztužnou tkaninou š 100mm pro ETICS</t>
  </si>
  <si>
    <t>-83191419</t>
  </si>
  <si>
    <t>99,9*1,05 'Přepočtené koeficientem množství</t>
  </si>
  <si>
    <t>42</t>
  </si>
  <si>
    <t>59051512</t>
  </si>
  <si>
    <t>profil začišťovací s okapnicí PVC s výztužnou tkaninou pro parapet ETICS</t>
  </si>
  <si>
    <t>-1823115473</t>
  </si>
  <si>
    <t>22,15*1,05 'Přepočtené koeficientem množství</t>
  </si>
  <si>
    <t>43</t>
  </si>
  <si>
    <t>622511111</t>
  </si>
  <si>
    <t>Tenkovrstvá akrylátová mozaiková střednězrnná omítka včetně penetrace vnějších stěn</t>
  </si>
  <si>
    <t>2140096272</t>
  </si>
  <si>
    <t>" nad terénem"</t>
  </si>
  <si>
    <t>19,35</t>
  </si>
  <si>
    <t>" nad dlažbou balkonu"</t>
  </si>
  <si>
    <t>11*0,25</t>
  </si>
  <si>
    <t>44</t>
  </si>
  <si>
    <t>622521011</t>
  </si>
  <si>
    <t>Tenkovrstvá silikátová zrnitá omítka tl. 1,5 mm včetně penetrace vnějších stěn</t>
  </si>
  <si>
    <t>-287661436</t>
  </si>
  <si>
    <t>45</t>
  </si>
  <si>
    <t>629991011</t>
  </si>
  <si>
    <t>Zakrytí výplní otvorů a svislých ploch fólií přilepenou lepící páskou</t>
  </si>
  <si>
    <t>631954517</t>
  </si>
  <si>
    <t>1,2*1*4+1,2*0,6*5+2,4*2,2*2+0,9*2</t>
  </si>
  <si>
    <t>1,2*1,3*4+1*2,1+3,66*2,11+1,2*0,6</t>
  </si>
  <si>
    <t>1,2*1,2*2</t>
  </si>
  <si>
    <t>46</t>
  </si>
  <si>
    <t>629999011</t>
  </si>
  <si>
    <t>Příplatek k úpravám povrchů za provádění styku dvou barev nebo struktur na fasádě</t>
  </si>
  <si>
    <t>1563755241</t>
  </si>
  <si>
    <t>47</t>
  </si>
  <si>
    <t>632451022</t>
  </si>
  <si>
    <t>Vyrovnávací potěr tl do 30 mm z MC 15 provedený v pásu</t>
  </si>
  <si>
    <t>382762513</t>
  </si>
  <si>
    <t>" pod vnitřní parapety"</t>
  </si>
  <si>
    <t>1,2*0,2*8</t>
  </si>
  <si>
    <t>48</t>
  </si>
  <si>
    <t>637211121</t>
  </si>
  <si>
    <t>Okapový chodník z betonových dlaždic tl 40 mm kladených do písku se zalitím spár MC</t>
  </si>
  <si>
    <t>617589106</t>
  </si>
  <si>
    <t>Ostatní konstrukce a práce, bourání</t>
  </si>
  <si>
    <t>49</t>
  </si>
  <si>
    <t>941111131</t>
  </si>
  <si>
    <t>Montáž lešení řadového trubkového lehkého s podlahami zatížení do 200 kg/m2 š do 1,5 m v do 10 m</t>
  </si>
  <si>
    <t>-1587914158</t>
  </si>
  <si>
    <t>13,5*2*6+14,5*2*4</t>
  </si>
  <si>
    <t>50</t>
  </si>
  <si>
    <t>941111231</t>
  </si>
  <si>
    <t>Příplatek k lešení řadovému trubkovému lehkému s podlahami š 1,5 m v 10 m za první a ZKD den použití</t>
  </si>
  <si>
    <t>423367518</t>
  </si>
  <si>
    <t>278*45 'Přepočtené koeficientem množství</t>
  </si>
  <si>
    <t>51</t>
  </si>
  <si>
    <t>941111831</t>
  </si>
  <si>
    <t>Demontáž lešení řadového trubkového lehkého s podlahami zatížení do 200 kg/m2 š do 1,5 m v do 10 m</t>
  </si>
  <si>
    <t>-34864155</t>
  </si>
  <si>
    <t>52</t>
  </si>
  <si>
    <t>944711111</t>
  </si>
  <si>
    <t>Montáž záchytné stříšky š do 1,5 m</t>
  </si>
  <si>
    <t>-848662641</t>
  </si>
  <si>
    <t>53</t>
  </si>
  <si>
    <t>944711211</t>
  </si>
  <si>
    <t>Příplatek k záchytné stříšce š do 1,5 m za první a ZKD den použití</t>
  </si>
  <si>
    <t>1359028621</t>
  </si>
  <si>
    <t>3*45 'Přepočtené koeficientem množství</t>
  </si>
  <si>
    <t>54</t>
  </si>
  <si>
    <t>944711811</t>
  </si>
  <si>
    <t>Demontáž záchytné stříšky š do 1,5 m</t>
  </si>
  <si>
    <t>497626202</t>
  </si>
  <si>
    <t>55</t>
  </si>
  <si>
    <t>949101112</t>
  </si>
  <si>
    <t>Lešení pomocné pro objekty pozemních staveb s lešeňovou podlahou v do 3,5 m zatížení do 150 kg/m2</t>
  </si>
  <si>
    <t>902539346</t>
  </si>
  <si>
    <t>56</t>
  </si>
  <si>
    <t>953961113</t>
  </si>
  <si>
    <t>Kotvy chemickým tmelem M 12 hl 110 mm do betonu, ŽB nebo kamene s vyvrtáním otvoru</t>
  </si>
  <si>
    <t>1919895904</t>
  </si>
  <si>
    <t>" kotvení zábdalí"</t>
  </si>
  <si>
    <t>16*4+6*4</t>
  </si>
  <si>
    <t>57</t>
  </si>
  <si>
    <t>962032230</t>
  </si>
  <si>
    <t>Bourání zdiva z cihel pálených nebo vápenopískových na MV nebo MVC do 1 m3</t>
  </si>
  <si>
    <t>731351012</t>
  </si>
  <si>
    <t>1,2*0,45*0,4*4</t>
  </si>
  <si>
    <t>58</t>
  </si>
  <si>
    <t>965081343</t>
  </si>
  <si>
    <t>Bourání podlah z dlaždic betonových, teracových nebo čedičových tl do 40 mm plochy přes 1 m2</t>
  </si>
  <si>
    <t>-1740615211</t>
  </si>
  <si>
    <t>" poesta"</t>
  </si>
  <si>
    <t>1,05*1,5</t>
  </si>
  <si>
    <t>" stupně"</t>
  </si>
  <si>
    <t>1,5*0,3*6</t>
  </si>
  <si>
    <t>59</t>
  </si>
  <si>
    <t>967031132</t>
  </si>
  <si>
    <t>Přisekání rovných ostění v cihelném zdivu na MV nebo MVC</t>
  </si>
  <si>
    <t>1753807666</t>
  </si>
  <si>
    <t>0,4*0,45*2*4</t>
  </si>
  <si>
    <t>60</t>
  </si>
  <si>
    <t>968062374</t>
  </si>
  <si>
    <t>Vybourání dřevěných rámů oken zdvojených včetně křídel pl do 1 m2</t>
  </si>
  <si>
    <t>870939322</t>
  </si>
  <si>
    <t>1,2*0,6*8</t>
  </si>
  <si>
    <t>61</t>
  </si>
  <si>
    <t>968062455</t>
  </si>
  <si>
    <t>Vybourání dřevěných dveřních zárubní pl do 2 m2</t>
  </si>
  <si>
    <t>-385409603</t>
  </si>
  <si>
    <t>0,9*2</t>
  </si>
  <si>
    <t>62</t>
  </si>
  <si>
    <t>973045121</t>
  </si>
  <si>
    <t>Vysekání kapes ve zdivu z betonu pro upevňovací prvky hl do 100 mm</t>
  </si>
  <si>
    <t>-1376254765</t>
  </si>
  <si>
    <t>63</t>
  </si>
  <si>
    <t>978036191</t>
  </si>
  <si>
    <t>Otlučení (osekání) cementových omítek vnějších ploch v rozsahu do 100 %</t>
  </si>
  <si>
    <t>1629885473</t>
  </si>
  <si>
    <t>11,6*1,5</t>
  </si>
  <si>
    <t>10,6*(2,6+1,5/2)*2-1,2*1*4</t>
  </si>
  <si>
    <t>11,6*2,6-(2,4*2,2*2+1,2*1,2+0,9*2,1)</t>
  </si>
  <si>
    <t>997</t>
  </si>
  <si>
    <t>Přesun sutě</t>
  </si>
  <si>
    <t>64</t>
  </si>
  <si>
    <t>997013112</t>
  </si>
  <si>
    <t>Vnitrostaveništní doprava suti a vybouraných hmot pro budovy v do 9 m s použitím mechanizace</t>
  </si>
  <si>
    <t>798731985</t>
  </si>
  <si>
    <t>65</t>
  </si>
  <si>
    <t>997013501</t>
  </si>
  <si>
    <t>Odvoz suti a vybouraných hmot na skládku nebo meziskládku do 1 km se složením</t>
  </si>
  <si>
    <t>-423668823</t>
  </si>
  <si>
    <t>66</t>
  </si>
  <si>
    <t>997013509</t>
  </si>
  <si>
    <t>Příplatek k odvozu suti a vybouraných hmot na skládku ZKD 1 km přes 1 km</t>
  </si>
  <si>
    <t>-632474723</t>
  </si>
  <si>
    <t>15,13*15 'Přepočtené koeficientem množství</t>
  </si>
  <si>
    <t>67</t>
  </si>
  <si>
    <t>997013631</t>
  </si>
  <si>
    <t>Poplatek za uložení na skládce (skládkovné) stavebního odpadu směsného kód odpadu 17 09 04</t>
  </si>
  <si>
    <t>-2065799410</t>
  </si>
  <si>
    <t>15,13-2,297</t>
  </si>
  <si>
    <t>68</t>
  </si>
  <si>
    <t>997013821</t>
  </si>
  <si>
    <t>Poplatek za uložení na skládce (skládkovné) stavebního odpadu s obsahem azbestu kód odpadu 17 06 05</t>
  </si>
  <si>
    <t>816859044</t>
  </si>
  <si>
    <t>998</t>
  </si>
  <si>
    <t>Přesun hmot</t>
  </si>
  <si>
    <t>69</t>
  </si>
  <si>
    <t>998011002</t>
  </si>
  <si>
    <t>Přesun hmot pro budovy zděné v do 12 m</t>
  </si>
  <si>
    <t>1138168504</t>
  </si>
  <si>
    <t>PSV</t>
  </si>
  <si>
    <t>Práce a dodávky PSV</t>
  </si>
  <si>
    <t>711</t>
  </si>
  <si>
    <t>Izolace proti vodě, vlhkosti a plynům</t>
  </si>
  <si>
    <t>70</t>
  </si>
  <si>
    <t>711491176</t>
  </si>
  <si>
    <t>Připevnění vodorovné izolace proti tlakové vodě ukončovací lištou</t>
  </si>
  <si>
    <t>-799269305</t>
  </si>
  <si>
    <t>71</t>
  </si>
  <si>
    <t>28323009</t>
  </si>
  <si>
    <t>lišta ukončovací pro drenážní fólie profilované tl 8mm</t>
  </si>
  <si>
    <t>1251164808</t>
  </si>
  <si>
    <t>72</t>
  </si>
  <si>
    <t>711491273</t>
  </si>
  <si>
    <t>Provedení izolace proti tlakové vodě svislé z nopové folie</t>
  </si>
  <si>
    <t>1812105538</t>
  </si>
  <si>
    <t>(11,6+2*10,6)*0,7</t>
  </si>
  <si>
    <t>73</t>
  </si>
  <si>
    <t>28323005</t>
  </si>
  <si>
    <t>fólie profilovaná (nopová) drenážní HDPE s výškou nopů 8mm</t>
  </si>
  <si>
    <t>141015114</t>
  </si>
  <si>
    <t>22,96*1,2 'Přepočtené koeficientem množství</t>
  </si>
  <si>
    <t>74</t>
  </si>
  <si>
    <t>998711102</t>
  </si>
  <si>
    <t>Přesun hmot tonážní pro izolace proti vodě, vlhkosti a plynům v objektech výšky do 12 m</t>
  </si>
  <si>
    <t>1695737116</t>
  </si>
  <si>
    <t>762</t>
  </si>
  <si>
    <t>Konstrukce tesařské</t>
  </si>
  <si>
    <t>75</t>
  </si>
  <si>
    <t>762132811</t>
  </si>
  <si>
    <t>Demontáž bednění svislých stěn z prken hoblovaných jednostranně</t>
  </si>
  <si>
    <t>-746163960</t>
  </si>
  <si>
    <t>((10,59*4)/2)*2</t>
  </si>
  <si>
    <t>76</t>
  </si>
  <si>
    <t>762420015</t>
  </si>
  <si>
    <t>Obložení stropu z cementotřískových desek tl 20 mm na sraz šroubovaných</t>
  </si>
  <si>
    <t>1538484512</t>
  </si>
  <si>
    <t>" římsa"</t>
  </si>
  <si>
    <t>11,6*0,5*2</t>
  </si>
  <si>
    <t>77</t>
  </si>
  <si>
    <t>7624308121</t>
  </si>
  <si>
    <t xml:space="preserve">Demontáž obložení stěn z desek azbestocementových </t>
  </si>
  <si>
    <t>200854928</t>
  </si>
  <si>
    <t>(11,6*2+10,6*2)*2,5-(1,2*1,2*4+1,2*0,6+3,6*2,1)</t>
  </si>
  <si>
    <t>78</t>
  </si>
  <si>
    <t>762431014</t>
  </si>
  <si>
    <t>Obložení stěn z desek OSB tl 18 mm na sraz přibíjených</t>
  </si>
  <si>
    <t>-511067608</t>
  </si>
  <si>
    <t>"štíty"</t>
  </si>
  <si>
    <t>42,36</t>
  </si>
  <si>
    <t>" stěny"</t>
  </si>
  <si>
    <t>79</t>
  </si>
  <si>
    <t>7624390011</t>
  </si>
  <si>
    <t>Montáž obložení stěn podkladový rošt</t>
  </si>
  <si>
    <t>1987923040</t>
  </si>
  <si>
    <t>139,32</t>
  </si>
  <si>
    <t>80</t>
  </si>
  <si>
    <t>60514114</t>
  </si>
  <si>
    <t>řezivo jehličnaté lať impregnovaná dl 4 m</t>
  </si>
  <si>
    <t>-26067859</t>
  </si>
  <si>
    <t>139,32*2,5*0,04*0,06*1,1</t>
  </si>
  <si>
    <t>81</t>
  </si>
  <si>
    <t>762495000</t>
  </si>
  <si>
    <t>Spojovací prostředky pro montáž olištování, obložení stropů, střešních podhledů a stěn</t>
  </si>
  <si>
    <t>211360414</t>
  </si>
  <si>
    <t>82</t>
  </si>
  <si>
    <t>998762102</t>
  </si>
  <si>
    <t>Přesun hmot tonážní pro kce tesařské v objektech v do 12 m</t>
  </si>
  <si>
    <t>-237498033</t>
  </si>
  <si>
    <t>764</t>
  </si>
  <si>
    <t>Konstrukce klempířské</t>
  </si>
  <si>
    <t>83</t>
  </si>
  <si>
    <t>764002801</t>
  </si>
  <si>
    <t>Demontáž závětrné lišty do suti</t>
  </si>
  <si>
    <t>-404162175</t>
  </si>
  <si>
    <t>84</t>
  </si>
  <si>
    <t>764002851</t>
  </si>
  <si>
    <t>Demontáž oplechování parapetů do suti</t>
  </si>
  <si>
    <t>2093251558</t>
  </si>
  <si>
    <t>85</t>
  </si>
  <si>
    <t>764004863</t>
  </si>
  <si>
    <t>Demontáž svodu k dalšímu použití</t>
  </si>
  <si>
    <t>-4360350</t>
  </si>
  <si>
    <t>86</t>
  </si>
  <si>
    <t>764216644</t>
  </si>
  <si>
    <t>Oplechování rovných parapetů celoplošně lepené z Pz s povrchovou úpravou rš 330 mm</t>
  </si>
  <si>
    <t>1445067467</t>
  </si>
  <si>
    <t>87</t>
  </si>
  <si>
    <t>764242304</t>
  </si>
  <si>
    <t>Oplechování štítu závětrnou lištou z TiZn lesklého plechu rš 330 mm</t>
  </si>
  <si>
    <t>866164875</t>
  </si>
  <si>
    <t>88</t>
  </si>
  <si>
    <t>764508131</t>
  </si>
  <si>
    <t>Montáž kruhového svodu</t>
  </si>
  <si>
    <t>2049967246</t>
  </si>
  <si>
    <t>89</t>
  </si>
  <si>
    <t>764508132</t>
  </si>
  <si>
    <t>Montáž objímky kruhového svodu</t>
  </si>
  <si>
    <t>-915378132</t>
  </si>
  <si>
    <t>90</t>
  </si>
  <si>
    <t>55344331</t>
  </si>
  <si>
    <t>objímka svodu Pz 100mm trn 200mm</t>
  </si>
  <si>
    <t>218615387</t>
  </si>
  <si>
    <t>91</t>
  </si>
  <si>
    <t>998764102</t>
  </si>
  <si>
    <t>Přesun hmot tonážní pro konstrukce klempířské v objektech v do 12 m</t>
  </si>
  <si>
    <t>1867757456</t>
  </si>
  <si>
    <t>766</t>
  </si>
  <si>
    <t>Konstrukce truhlářské</t>
  </si>
  <si>
    <t>92</t>
  </si>
  <si>
    <t>766311111</t>
  </si>
  <si>
    <t>Montáž dřevěného zábradlí vnitřního</t>
  </si>
  <si>
    <t>823727151</t>
  </si>
  <si>
    <t>93</t>
  </si>
  <si>
    <t>605161-01</t>
  </si>
  <si>
    <t>recyklát plotovka dl. 118 mm; 78x21 mm</t>
  </si>
  <si>
    <t>1506459525</t>
  </si>
  <si>
    <t>94</t>
  </si>
  <si>
    <t>605161-02</t>
  </si>
  <si>
    <t xml:space="preserve">spojovací prvky </t>
  </si>
  <si>
    <t xml:space="preserve">soub </t>
  </si>
  <si>
    <t>749094559</t>
  </si>
  <si>
    <t>95</t>
  </si>
  <si>
    <t>766622131</t>
  </si>
  <si>
    <t>Montáž plastových oken plochy přes 1 m2 otevíravých výšky do 1,5 m s rámem do zdiva</t>
  </si>
  <si>
    <t>-1881716277</t>
  </si>
  <si>
    <t>1,2*1*4</t>
  </si>
  <si>
    <t>96</t>
  </si>
  <si>
    <t>611400511</t>
  </si>
  <si>
    <t>okno plastové otevíravé/sklopné bílé 120x100 cm</t>
  </si>
  <si>
    <t>-1721501506</t>
  </si>
  <si>
    <t>97</t>
  </si>
  <si>
    <t>766622216</t>
  </si>
  <si>
    <t>Montáž plastových oken plochy do 1 m2 otevíravých s rámem do zdiva</t>
  </si>
  <si>
    <t>-2063456104</t>
  </si>
  <si>
    <t>98</t>
  </si>
  <si>
    <t>611400512</t>
  </si>
  <si>
    <t>okno plastové otevíravé/sklopné bílé 120x60 cm</t>
  </si>
  <si>
    <t>95747048</t>
  </si>
  <si>
    <t>99</t>
  </si>
  <si>
    <t>766660411</t>
  </si>
  <si>
    <t>Montáž vchodových dveří jednokřídlových bez nadsvětlíku do zdiva</t>
  </si>
  <si>
    <t>-790399554</t>
  </si>
  <si>
    <t>100</t>
  </si>
  <si>
    <t>611731109</t>
  </si>
  <si>
    <t>dveře vchodvé plastové jednokřídlové 2/3 sklo 90x200 cm</t>
  </si>
  <si>
    <t>15618253</t>
  </si>
  <si>
    <t>101</t>
  </si>
  <si>
    <t>766694112</t>
  </si>
  <si>
    <t>Montáž parapetních desek dřevěných nebo plastových šířky do 30 cm délky do 1,6 m</t>
  </si>
  <si>
    <t>1492937587</t>
  </si>
  <si>
    <t>102</t>
  </si>
  <si>
    <t>60794103</t>
  </si>
  <si>
    <t>deska parapetní dřevotřísková vnitřní 300x1000mm</t>
  </si>
  <si>
    <t>-1488287862</t>
  </si>
  <si>
    <t>1,2*8*1,05</t>
  </si>
  <si>
    <t>103</t>
  </si>
  <si>
    <t>998766102</t>
  </si>
  <si>
    <t>Přesun hmot tonážní pro konstrukce truhlářské v objektech v do 12 m</t>
  </si>
  <si>
    <t>1563854184</t>
  </si>
  <si>
    <t>767</t>
  </si>
  <si>
    <t>Konstrukce zámečnické</t>
  </si>
  <si>
    <t>104</t>
  </si>
  <si>
    <t>767161123</t>
  </si>
  <si>
    <t>Montáž zábradlí rovného z trubek do ocelové konstrukce hmotnosti do 20 kg</t>
  </si>
  <si>
    <t>-859249382</t>
  </si>
  <si>
    <t>13+8</t>
  </si>
  <si>
    <t>105</t>
  </si>
  <si>
    <t>767161813</t>
  </si>
  <si>
    <t>Demontáž zábradlí rovného nerozebíratelného hmotnosti 1m zábradlí do 20 kg do suti</t>
  </si>
  <si>
    <t>-138473063</t>
  </si>
  <si>
    <t>" balkon"</t>
  </si>
  <si>
    <t>" schodiště"</t>
  </si>
  <si>
    <t>106</t>
  </si>
  <si>
    <t>767995114</t>
  </si>
  <si>
    <t>Montáž atypických zámečnických konstrukcí hmotnosti do 50 kg</t>
  </si>
  <si>
    <t>kg</t>
  </si>
  <si>
    <t>-1593774245</t>
  </si>
  <si>
    <t>" výroba zábradlí"</t>
  </si>
  <si>
    <t>" jekl 50/50/3"</t>
  </si>
  <si>
    <t>(1,2*14+11*3+0,8*6)*3,55</t>
  </si>
  <si>
    <t>" plech tl. 6"</t>
  </si>
  <si>
    <t>0,12*0,1*14*96</t>
  </si>
  <si>
    <t>(1,5*3+2,5*3+0,6*4+1*3)*2*3,55</t>
  </si>
  <si>
    <t>"plech"</t>
  </si>
  <si>
    <t>0,2*0,2*6*96</t>
  </si>
  <si>
    <t>" D8"</t>
  </si>
  <si>
    <t>0,6*0,5*28*2*0,888</t>
  </si>
  <si>
    <t>107</t>
  </si>
  <si>
    <t>14550246</t>
  </si>
  <si>
    <t>profil ocelový čtvercový svařovaný 50x50x3mm</t>
  </si>
  <si>
    <t>-1366515009</t>
  </si>
  <si>
    <t>(0,19383+0,12354)*1,1</t>
  </si>
  <si>
    <t>108</t>
  </si>
  <si>
    <t>13756581</t>
  </si>
  <si>
    <t>plech ocelový   tl. 6mm tabule</t>
  </si>
  <si>
    <t>263974036</t>
  </si>
  <si>
    <t>(0,016128+0,02304)*1,1</t>
  </si>
  <si>
    <t>109</t>
  </si>
  <si>
    <t>13021105</t>
  </si>
  <si>
    <t>tyč ocelová kruhová jakost 10 216.0 výztuž do betonu D 8mm</t>
  </si>
  <si>
    <t>1548659546</t>
  </si>
  <si>
    <t>0,014918*1,1</t>
  </si>
  <si>
    <t>110</t>
  </si>
  <si>
    <t>998767102</t>
  </si>
  <si>
    <t>Přesun hmot tonážní pro zámečnické konstrukce v objektech v do 12 m</t>
  </si>
  <si>
    <t>-737913790</t>
  </si>
  <si>
    <t>771</t>
  </si>
  <si>
    <t>Podlahy z dlaždic</t>
  </si>
  <si>
    <t>111</t>
  </si>
  <si>
    <t>771111011</t>
  </si>
  <si>
    <t>Vysátí podkladu před pokládkou dlažby</t>
  </si>
  <si>
    <t>-895973368</t>
  </si>
  <si>
    <t>2,07+8,8</t>
  </si>
  <si>
    <t>112</t>
  </si>
  <si>
    <t>771121011</t>
  </si>
  <si>
    <t>Nátěr penetrační na podlahu</t>
  </si>
  <si>
    <t>1757128882</t>
  </si>
  <si>
    <t>8,8+2,07</t>
  </si>
  <si>
    <t>113</t>
  </si>
  <si>
    <t>771151011</t>
  </si>
  <si>
    <t>Samonivelační stěrka podlah pevnosti 20 MPa tl 3 mm</t>
  </si>
  <si>
    <t>398023585</t>
  </si>
  <si>
    <t>114</t>
  </si>
  <si>
    <t>771161023</t>
  </si>
  <si>
    <t>Montáž profilu ukončujícího pro balkony a terasy</t>
  </si>
  <si>
    <t>-1656128757</t>
  </si>
  <si>
    <t>11+0,8*2</t>
  </si>
  <si>
    <t>115</t>
  </si>
  <si>
    <t>59054296</t>
  </si>
  <si>
    <t>profil ukončovací s okapničkou děrovaná hrana s drenáží barevný lak Al dl 2,5m v 10mm</t>
  </si>
  <si>
    <t>159961683</t>
  </si>
  <si>
    <t>12,6*1,1 'Přepočtené koeficientem množství</t>
  </si>
  <si>
    <t>116</t>
  </si>
  <si>
    <t>771474112</t>
  </si>
  <si>
    <t>Montáž soklů z dlaždic keramických rovných flexibilní lepidlo v do 90 mm</t>
  </si>
  <si>
    <t>-2090405216</t>
  </si>
  <si>
    <t>117</t>
  </si>
  <si>
    <t>59761275</t>
  </si>
  <si>
    <t>sokl-dlažba keramická slinutá hladká do interiéru i exteriéru 330x80mm</t>
  </si>
  <si>
    <t>-14100014</t>
  </si>
  <si>
    <t>118</t>
  </si>
  <si>
    <t>771551113</t>
  </si>
  <si>
    <t>Montáž podlah z dlaždic teracových do malty do 12 ks/m2</t>
  </si>
  <si>
    <t>-1187436226</t>
  </si>
  <si>
    <t>2,07</t>
  </si>
  <si>
    <t>119</t>
  </si>
  <si>
    <t>592460071</t>
  </si>
  <si>
    <t>dlažba plošná betonová terasová  400x400x40mm</t>
  </si>
  <si>
    <t>-1790520678</t>
  </si>
  <si>
    <t>2,42084745762712*1,1 'Přepočtené koeficientem množství</t>
  </si>
  <si>
    <t>120</t>
  </si>
  <si>
    <t>771574114</t>
  </si>
  <si>
    <t>Montáž podlah keramických hladkých lepených flexibilním lepidlem do 22 ks/m2</t>
  </si>
  <si>
    <t>1267682707</t>
  </si>
  <si>
    <t>11*0,8</t>
  </si>
  <si>
    <t>121</t>
  </si>
  <si>
    <t>597614331</t>
  </si>
  <si>
    <t xml:space="preserve">dlažba keramická mrazuvzdorná 9 do 12ks/m2 </t>
  </si>
  <si>
    <t>-2041616496</t>
  </si>
  <si>
    <t>8,8*1,1 'Přepočtené koeficientem množství</t>
  </si>
  <si>
    <t>122</t>
  </si>
  <si>
    <t>771591112</t>
  </si>
  <si>
    <t>Izolace pod dlažbu nátěrem nebo stěrkou ve dvou vrstvách</t>
  </si>
  <si>
    <t>-43054200</t>
  </si>
  <si>
    <t>8,8</t>
  </si>
  <si>
    <t>11*0,15</t>
  </si>
  <si>
    <t>123</t>
  </si>
  <si>
    <t>771591115</t>
  </si>
  <si>
    <t>Podlahy spárování silikonem</t>
  </si>
  <si>
    <t>626441600</t>
  </si>
  <si>
    <t>124</t>
  </si>
  <si>
    <t>771591264</t>
  </si>
  <si>
    <t>Izolace těsnícími pásy mezi podlahou a stěnou</t>
  </si>
  <si>
    <t>-1689968270</t>
  </si>
  <si>
    <t>125</t>
  </si>
  <si>
    <t>771592011</t>
  </si>
  <si>
    <t>Čištění vnitřních ploch podlah nebo schodišť po položení dlažby chemickými prostředky</t>
  </si>
  <si>
    <t>1644223103</t>
  </si>
  <si>
    <t>126</t>
  </si>
  <si>
    <t>998771102</t>
  </si>
  <si>
    <t>Přesun hmot tonážní pro podlahy z dlaždic v objektech v do 12 m</t>
  </si>
  <si>
    <t>2113389278</t>
  </si>
  <si>
    <t>783</t>
  </si>
  <si>
    <t>Dokončovací práce - nátěry</t>
  </si>
  <si>
    <t>127</t>
  </si>
  <si>
    <t>783301311</t>
  </si>
  <si>
    <t>Odmaštění zámečnických konstrukcí vodou ředitelným odmašťovačem</t>
  </si>
  <si>
    <t>-1340291432</t>
  </si>
  <si>
    <t>" zábradlí balkon"</t>
  </si>
  <si>
    <t>13*1*2</t>
  </si>
  <si>
    <t>"zábradlí - schody"</t>
  </si>
  <si>
    <t>8*1,1*2</t>
  </si>
  <si>
    <t>128</t>
  </si>
  <si>
    <t>783314201</t>
  </si>
  <si>
    <t>Základní antikorozní jednonásobný syntetický standardní nátěr zámečnických konstrukcí</t>
  </si>
  <si>
    <t>-1393236061</t>
  </si>
  <si>
    <t>129</t>
  </si>
  <si>
    <t>783315101</t>
  </si>
  <si>
    <t>Mezinátěr jednonásobný syntetický standardní zámečnických konstrukcí</t>
  </si>
  <si>
    <t>1480627591</t>
  </si>
  <si>
    <t>130</t>
  </si>
  <si>
    <t>783317101</t>
  </si>
  <si>
    <t>Krycí jednonásobný syntetický standardní nátěr zámečnických konstrukcí</t>
  </si>
  <si>
    <t>1994681319</t>
  </si>
  <si>
    <t>VRN</t>
  </si>
  <si>
    <t>Vedlejší rozpočtové náklady</t>
  </si>
  <si>
    <t>VRN3</t>
  </si>
  <si>
    <t>Zařízení staveniště</t>
  </si>
  <si>
    <t>131</t>
  </si>
  <si>
    <t>0300010001</t>
  </si>
  <si>
    <t>1024</t>
  </si>
  <si>
    <t>353583261</t>
  </si>
  <si>
    <t>VRN6</t>
  </si>
  <si>
    <t>Územní vlivy</t>
  </si>
  <si>
    <t>132</t>
  </si>
  <si>
    <t>060001001</t>
  </si>
  <si>
    <t>Náklady spojené s výskytem azbestu na stavbě</t>
  </si>
  <si>
    <t>-827973594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</si>
</sst>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0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 locked="0"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32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32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36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37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38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39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40</v>
      </c>
      <c r="E29" s="48"/>
      <c r="F29" s="33" t="s">
        <v>41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42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43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44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45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46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47</v>
      </c>
      <c r="U35" s="55"/>
      <c r="V35" s="55"/>
      <c r="W35" s="55"/>
      <c r="X35" s="57" t="s">
        <v>48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49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50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51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52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51</v>
      </c>
      <c r="AI60" s="43"/>
      <c r="AJ60" s="43"/>
      <c r="AK60" s="43"/>
      <c r="AL60" s="43"/>
      <c r="AM60" s="65" t="s">
        <v>52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53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54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51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52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51</v>
      </c>
      <c r="AI75" s="43"/>
      <c r="AJ75" s="43"/>
      <c r="AK75" s="43"/>
      <c r="AL75" s="43"/>
      <c r="AM75" s="65" t="s">
        <v>52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55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Leontyn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Rekonstrukce okálu č.p. 210, zateplení stěn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Leontýn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IF(AN8="","",AN8)</f>
        <v>28. 2. 2020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15.1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>Domov pro osoby se zdravotním postižením Leontýn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30</v>
      </c>
      <c r="AJ89" s="41"/>
      <c r="AK89" s="41"/>
      <c r="AL89" s="41"/>
      <c r="AM89" s="81" t="str">
        <f>IF(E17="","",E17)</f>
        <v>ing. Eva Rosová</v>
      </c>
      <c r="AN89" s="72"/>
      <c r="AO89" s="72"/>
      <c r="AP89" s="72"/>
      <c r="AQ89" s="41"/>
      <c r="AR89" s="45"/>
      <c r="AS89" s="82" t="s">
        <v>56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28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33</v>
      </c>
      <c r="AJ90" s="41"/>
      <c r="AK90" s="41"/>
      <c r="AL90" s="41"/>
      <c r="AM90" s="81" t="str">
        <f>IF(E20="","",E20)</f>
        <v>Lenka Jandová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57</v>
      </c>
      <c r="D92" s="95"/>
      <c r="E92" s="95"/>
      <c r="F92" s="95"/>
      <c r="G92" s="95"/>
      <c r="H92" s="96"/>
      <c r="I92" s="97" t="s">
        <v>58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59</v>
      </c>
      <c r="AH92" s="95"/>
      <c r="AI92" s="95"/>
      <c r="AJ92" s="95"/>
      <c r="AK92" s="95"/>
      <c r="AL92" s="95"/>
      <c r="AM92" s="95"/>
      <c r="AN92" s="97" t="s">
        <v>60</v>
      </c>
      <c r="AO92" s="95"/>
      <c r="AP92" s="99"/>
      <c r="AQ92" s="100" t="s">
        <v>61</v>
      </c>
      <c r="AR92" s="45"/>
      <c r="AS92" s="101" t="s">
        <v>62</v>
      </c>
      <c r="AT92" s="102" t="s">
        <v>63</v>
      </c>
      <c r="AU92" s="102" t="s">
        <v>64</v>
      </c>
      <c r="AV92" s="102" t="s">
        <v>65</v>
      </c>
      <c r="AW92" s="102" t="s">
        <v>66</v>
      </c>
      <c r="AX92" s="102" t="s">
        <v>67</v>
      </c>
      <c r="AY92" s="102" t="s">
        <v>68</v>
      </c>
      <c r="AZ92" s="102" t="s">
        <v>69</v>
      </c>
      <c r="BA92" s="102" t="s">
        <v>70</v>
      </c>
      <c r="BB92" s="102" t="s">
        <v>71</v>
      </c>
      <c r="BC92" s="102" t="s">
        <v>72</v>
      </c>
      <c r="BD92" s="103" t="s">
        <v>73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74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ROUND(AG95,2)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ROUND(AS95,2)</f>
        <v>0</v>
      </c>
      <c r="AT94" s="115">
        <f>ROUND(SUM(AV94:AW94),2)</f>
        <v>0</v>
      </c>
      <c r="AU94" s="116">
        <f>ROUND(AU95,5)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ROUND(AZ95,2)</f>
        <v>0</v>
      </c>
      <c r="BA94" s="115">
        <f>ROUND(BA95,2)</f>
        <v>0</v>
      </c>
      <c r="BB94" s="115">
        <f>ROUND(BB95,2)</f>
        <v>0</v>
      </c>
      <c r="BC94" s="115">
        <f>ROUND(BC95,2)</f>
        <v>0</v>
      </c>
      <c r="BD94" s="117">
        <f>ROUND(BD95,2)</f>
        <v>0</v>
      </c>
      <c r="BE94" s="6"/>
      <c r="BS94" s="118" t="s">
        <v>75</v>
      </c>
      <c r="BT94" s="118" t="s">
        <v>76</v>
      </c>
      <c r="BV94" s="118" t="s">
        <v>77</v>
      </c>
      <c r="BW94" s="118" t="s">
        <v>5</v>
      </c>
      <c r="BX94" s="118" t="s">
        <v>78</v>
      </c>
      <c r="CL94" s="118" t="s">
        <v>1</v>
      </c>
    </row>
    <row r="95" spans="1:90" s="7" customFormat="1" ht="24.75" customHeight="1">
      <c r="A95" s="119" t="s">
        <v>79</v>
      </c>
      <c r="B95" s="120"/>
      <c r="C95" s="121"/>
      <c r="D95" s="122" t="s">
        <v>14</v>
      </c>
      <c r="E95" s="122"/>
      <c r="F95" s="122"/>
      <c r="G95" s="122"/>
      <c r="H95" s="122"/>
      <c r="I95" s="123"/>
      <c r="J95" s="122" t="s">
        <v>17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'Leontyn - Rekonstrukce ok...'!J28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80</v>
      </c>
      <c r="AR95" s="126"/>
      <c r="AS95" s="127">
        <v>0</v>
      </c>
      <c r="AT95" s="128">
        <f>ROUND(SUM(AV95:AW95),2)</f>
        <v>0</v>
      </c>
      <c r="AU95" s="129">
        <f>'Leontyn - Rekonstrukce ok...'!P132</f>
        <v>0</v>
      </c>
      <c r="AV95" s="128">
        <f>'Leontyn - Rekonstrukce ok...'!J31</f>
        <v>0</v>
      </c>
      <c r="AW95" s="128">
        <f>'Leontyn - Rekonstrukce ok...'!J32</f>
        <v>0</v>
      </c>
      <c r="AX95" s="128">
        <f>'Leontyn - Rekonstrukce ok...'!J33</f>
        <v>0</v>
      </c>
      <c r="AY95" s="128">
        <f>'Leontyn - Rekonstrukce ok...'!J34</f>
        <v>0</v>
      </c>
      <c r="AZ95" s="128">
        <f>'Leontyn - Rekonstrukce ok...'!F31</f>
        <v>0</v>
      </c>
      <c r="BA95" s="128">
        <f>'Leontyn - Rekonstrukce ok...'!F32</f>
        <v>0</v>
      </c>
      <c r="BB95" s="128">
        <f>'Leontyn - Rekonstrukce ok...'!F33</f>
        <v>0</v>
      </c>
      <c r="BC95" s="128">
        <f>'Leontyn - Rekonstrukce ok...'!F34</f>
        <v>0</v>
      </c>
      <c r="BD95" s="130">
        <f>'Leontyn - Rekonstrukce ok...'!F35</f>
        <v>0</v>
      </c>
      <c r="BE95" s="7"/>
      <c r="BT95" s="131" t="s">
        <v>81</v>
      </c>
      <c r="BU95" s="131" t="s">
        <v>82</v>
      </c>
      <c r="BV95" s="131" t="s">
        <v>77</v>
      </c>
      <c r="BW95" s="131" t="s">
        <v>5</v>
      </c>
      <c r="BX95" s="131" t="s">
        <v>78</v>
      </c>
      <c r="CL95" s="131" t="s">
        <v>1</v>
      </c>
    </row>
    <row r="96" spans="1:57" s="2" customFormat="1" ht="30" customHeight="1">
      <c r="A96" s="39"/>
      <c r="B96" s="40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5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</row>
    <row r="97" spans="1:57" s="2" customFormat="1" ht="6.95" customHeight="1">
      <c r="A97" s="39"/>
      <c r="B97" s="67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45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Leontyn - Rekonstrukce ok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32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5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5"/>
      <c r="J3" s="134"/>
      <c r="K3" s="134"/>
      <c r="L3" s="21"/>
      <c r="AT3" s="18" t="s">
        <v>81</v>
      </c>
    </row>
    <row r="4" spans="2:46" s="1" customFormat="1" ht="24.95" customHeight="1">
      <c r="B4" s="21"/>
      <c r="D4" s="136" t="s">
        <v>83</v>
      </c>
      <c r="I4" s="132"/>
      <c r="L4" s="21"/>
      <c r="M4" s="137" t="s">
        <v>10</v>
      </c>
      <c r="AT4" s="18" t="s">
        <v>4</v>
      </c>
    </row>
    <row r="5" spans="2:12" s="1" customFormat="1" ht="6.95" customHeight="1">
      <c r="B5" s="21"/>
      <c r="I5" s="132"/>
      <c r="L5" s="21"/>
    </row>
    <row r="6" spans="1:31" s="2" customFormat="1" ht="12" customHeight="1">
      <c r="A6" s="39"/>
      <c r="B6" s="45"/>
      <c r="C6" s="39"/>
      <c r="D6" s="138" t="s">
        <v>16</v>
      </c>
      <c r="E6" s="39"/>
      <c r="F6" s="39"/>
      <c r="G6" s="39"/>
      <c r="H6" s="39"/>
      <c r="I6" s="139"/>
      <c r="J6" s="39"/>
      <c r="K6" s="39"/>
      <c r="L6" s="64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</row>
    <row r="7" spans="1:31" s="2" customFormat="1" ht="16.5" customHeight="1">
      <c r="A7" s="39"/>
      <c r="B7" s="45"/>
      <c r="C7" s="39"/>
      <c r="D7" s="39"/>
      <c r="E7" s="140" t="s">
        <v>17</v>
      </c>
      <c r="F7" s="39"/>
      <c r="G7" s="39"/>
      <c r="H7" s="39"/>
      <c r="I7" s="139"/>
      <c r="J7" s="39"/>
      <c r="K7" s="39"/>
      <c r="L7" s="64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</row>
    <row r="8" spans="1:31" s="2" customFormat="1" ht="12">
      <c r="A8" s="39"/>
      <c r="B8" s="45"/>
      <c r="C8" s="39"/>
      <c r="D8" s="39"/>
      <c r="E8" s="39"/>
      <c r="F8" s="39"/>
      <c r="G8" s="39"/>
      <c r="H8" s="39"/>
      <c r="I8" s="1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2" customHeight="1">
      <c r="A9" s="39"/>
      <c r="B9" s="45"/>
      <c r="C9" s="39"/>
      <c r="D9" s="138" t="s">
        <v>18</v>
      </c>
      <c r="E9" s="39"/>
      <c r="F9" s="141" t="s">
        <v>1</v>
      </c>
      <c r="G9" s="39"/>
      <c r="H9" s="39"/>
      <c r="I9" s="142" t="s">
        <v>19</v>
      </c>
      <c r="J9" s="141" t="s">
        <v>1</v>
      </c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38" t="s">
        <v>20</v>
      </c>
      <c r="E10" s="39"/>
      <c r="F10" s="141" t="s">
        <v>21</v>
      </c>
      <c r="G10" s="39"/>
      <c r="H10" s="39"/>
      <c r="I10" s="142" t="s">
        <v>22</v>
      </c>
      <c r="J10" s="143" t="str">
        <f>'Rekapitulace stavby'!AN8</f>
        <v>28. 2. 2020</v>
      </c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0.8" customHeight="1">
      <c r="A11" s="39"/>
      <c r="B11" s="45"/>
      <c r="C11" s="39"/>
      <c r="D11" s="39"/>
      <c r="E11" s="39"/>
      <c r="F11" s="39"/>
      <c r="G11" s="39"/>
      <c r="H11" s="39"/>
      <c r="I11" s="1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8" t="s">
        <v>24</v>
      </c>
      <c r="E12" s="39"/>
      <c r="F12" s="39"/>
      <c r="G12" s="39"/>
      <c r="H12" s="39"/>
      <c r="I12" s="142" t="s">
        <v>25</v>
      </c>
      <c r="J12" s="141" t="s">
        <v>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8" customHeight="1">
      <c r="A13" s="39"/>
      <c r="B13" s="45"/>
      <c r="C13" s="39"/>
      <c r="D13" s="39"/>
      <c r="E13" s="141" t="s">
        <v>26</v>
      </c>
      <c r="F13" s="39"/>
      <c r="G13" s="39"/>
      <c r="H13" s="39"/>
      <c r="I13" s="142" t="s">
        <v>27</v>
      </c>
      <c r="J13" s="141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6.95" customHeight="1">
      <c r="A14" s="39"/>
      <c r="B14" s="45"/>
      <c r="C14" s="39"/>
      <c r="D14" s="39"/>
      <c r="E14" s="39"/>
      <c r="F14" s="39"/>
      <c r="G14" s="39"/>
      <c r="H14" s="39"/>
      <c r="I14" s="139"/>
      <c r="J14" s="39"/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2" customHeight="1">
      <c r="A15" s="39"/>
      <c r="B15" s="45"/>
      <c r="C15" s="39"/>
      <c r="D15" s="138" t="s">
        <v>28</v>
      </c>
      <c r="E15" s="39"/>
      <c r="F15" s="39"/>
      <c r="G15" s="39"/>
      <c r="H15" s="39"/>
      <c r="I15" s="142" t="s">
        <v>25</v>
      </c>
      <c r="J15" s="34" t="str">
        <f>'Rekapitulace stavby'!AN13</f>
        <v>Vyplň údaj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8" customHeight="1">
      <c r="A16" s="39"/>
      <c r="B16" s="45"/>
      <c r="C16" s="39"/>
      <c r="D16" s="39"/>
      <c r="E16" s="34" t="str">
        <f>'Rekapitulace stavby'!E14</f>
        <v>Vyplň údaj</v>
      </c>
      <c r="F16" s="141"/>
      <c r="G16" s="141"/>
      <c r="H16" s="141"/>
      <c r="I16" s="142" t="s">
        <v>27</v>
      </c>
      <c r="J16" s="34" t="str">
        <f>'Rekapitulace stavby'!AN14</f>
        <v>Vyplň údaj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6.95" customHeight="1">
      <c r="A17" s="39"/>
      <c r="B17" s="45"/>
      <c r="C17" s="39"/>
      <c r="D17" s="39"/>
      <c r="E17" s="39"/>
      <c r="F17" s="39"/>
      <c r="G17" s="39"/>
      <c r="H17" s="39"/>
      <c r="I17" s="139"/>
      <c r="J17" s="39"/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2" customHeight="1">
      <c r="A18" s="39"/>
      <c r="B18" s="45"/>
      <c r="C18" s="39"/>
      <c r="D18" s="138" t="s">
        <v>30</v>
      </c>
      <c r="E18" s="39"/>
      <c r="F18" s="39"/>
      <c r="G18" s="39"/>
      <c r="H18" s="39"/>
      <c r="I18" s="142" t="s">
        <v>25</v>
      </c>
      <c r="J18" s="141" t="s">
        <v>1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8" customHeight="1">
      <c r="A19" s="39"/>
      <c r="B19" s="45"/>
      <c r="C19" s="39"/>
      <c r="D19" s="39"/>
      <c r="E19" s="141" t="s">
        <v>31</v>
      </c>
      <c r="F19" s="39"/>
      <c r="G19" s="39"/>
      <c r="H19" s="39"/>
      <c r="I19" s="142" t="s">
        <v>27</v>
      </c>
      <c r="J19" s="141" t="s">
        <v>1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6.95" customHeight="1">
      <c r="A20" s="39"/>
      <c r="B20" s="45"/>
      <c r="C20" s="39"/>
      <c r="D20" s="39"/>
      <c r="E20" s="39"/>
      <c r="F20" s="39"/>
      <c r="G20" s="39"/>
      <c r="H20" s="39"/>
      <c r="I20" s="139"/>
      <c r="J20" s="39"/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2" customHeight="1">
      <c r="A21" s="39"/>
      <c r="B21" s="45"/>
      <c r="C21" s="39"/>
      <c r="D21" s="138" t="s">
        <v>33</v>
      </c>
      <c r="E21" s="39"/>
      <c r="F21" s="39"/>
      <c r="G21" s="39"/>
      <c r="H21" s="39"/>
      <c r="I21" s="142" t="s">
        <v>25</v>
      </c>
      <c r="J21" s="141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8" customHeight="1">
      <c r="A22" s="39"/>
      <c r="B22" s="45"/>
      <c r="C22" s="39"/>
      <c r="D22" s="39"/>
      <c r="E22" s="141" t="s">
        <v>34</v>
      </c>
      <c r="F22" s="39"/>
      <c r="G22" s="39"/>
      <c r="H22" s="39"/>
      <c r="I22" s="142" t="s">
        <v>27</v>
      </c>
      <c r="J22" s="141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6.95" customHeight="1">
      <c r="A23" s="39"/>
      <c r="B23" s="45"/>
      <c r="C23" s="39"/>
      <c r="D23" s="39"/>
      <c r="E23" s="39"/>
      <c r="F23" s="39"/>
      <c r="G23" s="39"/>
      <c r="H23" s="39"/>
      <c r="I23" s="139"/>
      <c r="J23" s="39"/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2" customHeight="1">
      <c r="A24" s="39"/>
      <c r="B24" s="45"/>
      <c r="C24" s="39"/>
      <c r="D24" s="138" t="s">
        <v>35</v>
      </c>
      <c r="E24" s="39"/>
      <c r="F24" s="39"/>
      <c r="G24" s="39"/>
      <c r="H24" s="39"/>
      <c r="I24" s="1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8" customFormat="1" ht="16.5" customHeight="1">
      <c r="A25" s="144"/>
      <c r="B25" s="145"/>
      <c r="C25" s="144"/>
      <c r="D25" s="144"/>
      <c r="E25" s="146" t="s">
        <v>1</v>
      </c>
      <c r="F25" s="146"/>
      <c r="G25" s="146"/>
      <c r="H25" s="146"/>
      <c r="I25" s="147"/>
      <c r="J25" s="144"/>
      <c r="K25" s="144"/>
      <c r="L25" s="148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</row>
    <row r="26" spans="1:31" s="2" customFormat="1" ht="6.95" customHeight="1">
      <c r="A26" s="39"/>
      <c r="B26" s="45"/>
      <c r="C26" s="39"/>
      <c r="D26" s="39"/>
      <c r="E26" s="39"/>
      <c r="F26" s="39"/>
      <c r="G26" s="39"/>
      <c r="H26" s="39"/>
      <c r="I26" s="1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149"/>
      <c r="E27" s="149"/>
      <c r="F27" s="149"/>
      <c r="G27" s="149"/>
      <c r="H27" s="149"/>
      <c r="I27" s="150"/>
      <c r="J27" s="149"/>
      <c r="K27" s="14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25.4" customHeight="1">
      <c r="A28" s="39"/>
      <c r="B28" s="45"/>
      <c r="C28" s="39"/>
      <c r="D28" s="151" t="s">
        <v>36</v>
      </c>
      <c r="E28" s="39"/>
      <c r="F28" s="39"/>
      <c r="G28" s="39"/>
      <c r="H28" s="39"/>
      <c r="I28" s="139"/>
      <c r="J28" s="152">
        <f>ROUND(J132,2)</f>
        <v>0</v>
      </c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9"/>
      <c r="E29" s="149"/>
      <c r="F29" s="149"/>
      <c r="G29" s="149"/>
      <c r="H29" s="149"/>
      <c r="I29" s="150"/>
      <c r="J29" s="149"/>
      <c r="K29" s="14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5"/>
      <c r="C30" s="39"/>
      <c r="D30" s="39"/>
      <c r="E30" s="39"/>
      <c r="F30" s="153" t="s">
        <v>38</v>
      </c>
      <c r="G30" s="39"/>
      <c r="H30" s="39"/>
      <c r="I30" s="154" t="s">
        <v>37</v>
      </c>
      <c r="J30" s="153" t="s">
        <v>39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5"/>
      <c r="C31" s="39"/>
      <c r="D31" s="155" t="s">
        <v>40</v>
      </c>
      <c r="E31" s="138" t="s">
        <v>41</v>
      </c>
      <c r="F31" s="156">
        <f>ROUND((SUM(BE132:BE435)),2)</f>
        <v>0</v>
      </c>
      <c r="G31" s="39"/>
      <c r="H31" s="39"/>
      <c r="I31" s="157">
        <v>0.21</v>
      </c>
      <c r="J31" s="156">
        <f>ROUND(((SUM(BE132:BE435))*I31),2)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138" t="s">
        <v>42</v>
      </c>
      <c r="F32" s="156">
        <f>ROUND((SUM(BF132:BF435)),2)</f>
        <v>0</v>
      </c>
      <c r="G32" s="39"/>
      <c r="H32" s="39"/>
      <c r="I32" s="157">
        <v>0.15</v>
      </c>
      <c r="J32" s="156">
        <f>ROUND(((SUM(BF132:BF435))*I32),2)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 hidden="1">
      <c r="A33" s="39"/>
      <c r="B33" s="45"/>
      <c r="C33" s="39"/>
      <c r="D33" s="39"/>
      <c r="E33" s="138" t="s">
        <v>43</v>
      </c>
      <c r="F33" s="156">
        <f>ROUND((SUM(BG132:BG435)),2)</f>
        <v>0</v>
      </c>
      <c r="G33" s="39"/>
      <c r="H33" s="39"/>
      <c r="I33" s="157">
        <v>0.21</v>
      </c>
      <c r="J33" s="156">
        <f>0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138" t="s">
        <v>44</v>
      </c>
      <c r="F34" s="156">
        <f>ROUND((SUM(BH132:BH435)),2)</f>
        <v>0</v>
      </c>
      <c r="G34" s="39"/>
      <c r="H34" s="39"/>
      <c r="I34" s="157">
        <v>0.15</v>
      </c>
      <c r="J34" s="156">
        <f>0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8" t="s">
        <v>45</v>
      </c>
      <c r="F35" s="156">
        <f>ROUND((SUM(BI132:BI435)),2)</f>
        <v>0</v>
      </c>
      <c r="G35" s="39"/>
      <c r="H35" s="39"/>
      <c r="I35" s="157">
        <v>0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6.95" customHeight="1">
      <c r="A36" s="39"/>
      <c r="B36" s="45"/>
      <c r="C36" s="39"/>
      <c r="D36" s="39"/>
      <c r="E36" s="39"/>
      <c r="F36" s="39"/>
      <c r="G36" s="39"/>
      <c r="H36" s="39"/>
      <c r="I36" s="139"/>
      <c r="J36" s="39"/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25.4" customHeight="1">
      <c r="A37" s="39"/>
      <c r="B37" s="45"/>
      <c r="C37" s="158"/>
      <c r="D37" s="159" t="s">
        <v>46</v>
      </c>
      <c r="E37" s="160"/>
      <c r="F37" s="160"/>
      <c r="G37" s="161" t="s">
        <v>47</v>
      </c>
      <c r="H37" s="162" t="s">
        <v>48</v>
      </c>
      <c r="I37" s="163"/>
      <c r="J37" s="164">
        <f>SUM(J28:J35)</f>
        <v>0</v>
      </c>
      <c r="K37" s="165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>
      <c r="A38" s="39"/>
      <c r="B38" s="45"/>
      <c r="C38" s="39"/>
      <c r="D38" s="39"/>
      <c r="E38" s="39"/>
      <c r="F38" s="39"/>
      <c r="G38" s="39"/>
      <c r="H38" s="39"/>
      <c r="I38" s="1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2:12" s="1" customFormat="1" ht="14.4" customHeight="1">
      <c r="B39" s="21"/>
      <c r="I39" s="132"/>
      <c r="L39" s="21"/>
    </row>
    <row r="40" spans="2:12" s="1" customFormat="1" ht="14.4" customHeight="1">
      <c r="B40" s="21"/>
      <c r="I40" s="132"/>
      <c r="L40" s="21"/>
    </row>
    <row r="41" spans="2:12" s="1" customFormat="1" ht="14.4" customHeight="1">
      <c r="B41" s="21"/>
      <c r="I41" s="132"/>
      <c r="L41" s="21"/>
    </row>
    <row r="42" spans="2:12" s="1" customFormat="1" ht="14.4" customHeight="1">
      <c r="B42" s="21"/>
      <c r="I42" s="132"/>
      <c r="L42" s="21"/>
    </row>
    <row r="43" spans="2:12" s="1" customFormat="1" ht="14.4" customHeight="1">
      <c r="B43" s="21"/>
      <c r="I43" s="132"/>
      <c r="L43" s="21"/>
    </row>
    <row r="44" spans="2:12" s="1" customFormat="1" ht="14.4" customHeight="1">
      <c r="B44" s="21"/>
      <c r="I44" s="132"/>
      <c r="L44" s="21"/>
    </row>
    <row r="45" spans="2:12" s="1" customFormat="1" ht="14.4" customHeight="1">
      <c r="B45" s="21"/>
      <c r="I45" s="132"/>
      <c r="L45" s="21"/>
    </row>
    <row r="46" spans="2:12" s="1" customFormat="1" ht="14.4" customHeight="1">
      <c r="B46" s="21"/>
      <c r="I46" s="132"/>
      <c r="L46" s="21"/>
    </row>
    <row r="47" spans="2:12" s="1" customFormat="1" ht="14.4" customHeight="1">
      <c r="B47" s="21"/>
      <c r="I47" s="132"/>
      <c r="L47" s="21"/>
    </row>
    <row r="48" spans="2:12" s="1" customFormat="1" ht="14.4" customHeight="1">
      <c r="B48" s="21"/>
      <c r="I48" s="132"/>
      <c r="L48" s="21"/>
    </row>
    <row r="49" spans="2:12" s="1" customFormat="1" ht="14.4" customHeight="1">
      <c r="B49" s="21"/>
      <c r="I49" s="132"/>
      <c r="L49" s="21"/>
    </row>
    <row r="50" spans="2:12" s="2" customFormat="1" ht="14.4" customHeight="1">
      <c r="B50" s="64"/>
      <c r="D50" s="166" t="s">
        <v>49</v>
      </c>
      <c r="E50" s="167"/>
      <c r="F50" s="167"/>
      <c r="G50" s="166" t="s">
        <v>50</v>
      </c>
      <c r="H50" s="167"/>
      <c r="I50" s="168"/>
      <c r="J50" s="167"/>
      <c r="K50" s="167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9" t="s">
        <v>51</v>
      </c>
      <c r="E61" s="170"/>
      <c r="F61" s="171" t="s">
        <v>52</v>
      </c>
      <c r="G61" s="169" t="s">
        <v>51</v>
      </c>
      <c r="H61" s="170"/>
      <c r="I61" s="172"/>
      <c r="J61" s="173" t="s">
        <v>52</v>
      </c>
      <c r="K61" s="170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6" t="s">
        <v>53</v>
      </c>
      <c r="E65" s="174"/>
      <c r="F65" s="174"/>
      <c r="G65" s="166" t="s">
        <v>54</v>
      </c>
      <c r="H65" s="174"/>
      <c r="I65" s="175"/>
      <c r="J65" s="174"/>
      <c r="K65" s="174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9" t="s">
        <v>51</v>
      </c>
      <c r="E76" s="170"/>
      <c r="F76" s="171" t="s">
        <v>52</v>
      </c>
      <c r="G76" s="169" t="s">
        <v>51</v>
      </c>
      <c r="H76" s="170"/>
      <c r="I76" s="172"/>
      <c r="J76" s="173" t="s">
        <v>52</v>
      </c>
      <c r="K76" s="170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6"/>
      <c r="C77" s="177"/>
      <c r="D77" s="177"/>
      <c r="E77" s="177"/>
      <c r="F77" s="177"/>
      <c r="G77" s="177"/>
      <c r="H77" s="177"/>
      <c r="I77" s="178"/>
      <c r="J77" s="177"/>
      <c r="K77" s="177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9"/>
      <c r="C81" s="180"/>
      <c r="D81" s="180"/>
      <c r="E81" s="180"/>
      <c r="F81" s="180"/>
      <c r="G81" s="180"/>
      <c r="H81" s="180"/>
      <c r="I81" s="181"/>
      <c r="J81" s="180"/>
      <c r="K81" s="180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84</v>
      </c>
      <c r="D82" s="41"/>
      <c r="E82" s="41"/>
      <c r="F82" s="41"/>
      <c r="G82" s="41"/>
      <c r="H82" s="41"/>
      <c r="I82" s="139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39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39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77" t="str">
        <f>E7</f>
        <v>Rekonstrukce okálu č.p. 210, zateplení stěn</v>
      </c>
      <c r="F85" s="41"/>
      <c r="G85" s="41"/>
      <c r="H85" s="41"/>
      <c r="I85" s="139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139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2" customHeight="1">
      <c r="A87" s="39"/>
      <c r="B87" s="40"/>
      <c r="C87" s="33" t="s">
        <v>20</v>
      </c>
      <c r="D87" s="41"/>
      <c r="E87" s="41"/>
      <c r="F87" s="28" t="str">
        <f>F10</f>
        <v>Leontýn</v>
      </c>
      <c r="G87" s="41"/>
      <c r="H87" s="41"/>
      <c r="I87" s="142" t="s">
        <v>22</v>
      </c>
      <c r="J87" s="80" t="str">
        <f>IF(J10="","",J10)</f>
        <v>28. 2. 2020</v>
      </c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139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5.15" customHeight="1">
      <c r="A89" s="39"/>
      <c r="B89" s="40"/>
      <c r="C89" s="33" t="s">
        <v>24</v>
      </c>
      <c r="D89" s="41"/>
      <c r="E89" s="41"/>
      <c r="F89" s="28" t="str">
        <f>E13</f>
        <v>Domov pro osoby se zdravotním postižením Leontýn</v>
      </c>
      <c r="G89" s="41"/>
      <c r="H89" s="41"/>
      <c r="I89" s="142" t="s">
        <v>30</v>
      </c>
      <c r="J89" s="37" t="str">
        <f>E19</f>
        <v>ing. Eva Rosová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5.15" customHeight="1">
      <c r="A90" s="39"/>
      <c r="B90" s="40"/>
      <c r="C90" s="33" t="s">
        <v>28</v>
      </c>
      <c r="D90" s="41"/>
      <c r="E90" s="41"/>
      <c r="F90" s="28" t="str">
        <f>IF(E16="","",E16)</f>
        <v>Vyplň údaj</v>
      </c>
      <c r="G90" s="41"/>
      <c r="H90" s="41"/>
      <c r="I90" s="142" t="s">
        <v>33</v>
      </c>
      <c r="J90" s="37" t="str">
        <f>E22</f>
        <v>Lenka Jandová</v>
      </c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0.3" customHeight="1">
      <c r="A91" s="39"/>
      <c r="B91" s="40"/>
      <c r="C91" s="41"/>
      <c r="D91" s="41"/>
      <c r="E91" s="41"/>
      <c r="F91" s="41"/>
      <c r="G91" s="41"/>
      <c r="H91" s="41"/>
      <c r="I91" s="139"/>
      <c r="J91" s="41"/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29.25" customHeight="1">
      <c r="A92" s="39"/>
      <c r="B92" s="40"/>
      <c r="C92" s="182" t="s">
        <v>85</v>
      </c>
      <c r="D92" s="183"/>
      <c r="E92" s="183"/>
      <c r="F92" s="183"/>
      <c r="G92" s="183"/>
      <c r="H92" s="183"/>
      <c r="I92" s="184"/>
      <c r="J92" s="185" t="s">
        <v>86</v>
      </c>
      <c r="K92" s="183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139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47" s="2" customFormat="1" ht="22.8" customHeight="1">
      <c r="A94" s="39"/>
      <c r="B94" s="40"/>
      <c r="C94" s="186" t="s">
        <v>87</v>
      </c>
      <c r="D94" s="41"/>
      <c r="E94" s="41"/>
      <c r="F94" s="41"/>
      <c r="G94" s="41"/>
      <c r="H94" s="41"/>
      <c r="I94" s="139"/>
      <c r="J94" s="111">
        <f>J132</f>
        <v>0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U94" s="18" t="s">
        <v>88</v>
      </c>
    </row>
    <row r="95" spans="1:31" s="9" customFormat="1" ht="24.95" customHeight="1">
      <c r="A95" s="9"/>
      <c r="B95" s="187"/>
      <c r="C95" s="188"/>
      <c r="D95" s="189" t="s">
        <v>89</v>
      </c>
      <c r="E95" s="190"/>
      <c r="F95" s="190"/>
      <c r="G95" s="190"/>
      <c r="H95" s="190"/>
      <c r="I95" s="191"/>
      <c r="J95" s="192">
        <f>J133</f>
        <v>0</v>
      </c>
      <c r="K95" s="188"/>
      <c r="L95" s="193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94"/>
      <c r="C96" s="195"/>
      <c r="D96" s="196" t="s">
        <v>90</v>
      </c>
      <c r="E96" s="197"/>
      <c r="F96" s="197"/>
      <c r="G96" s="197"/>
      <c r="H96" s="197"/>
      <c r="I96" s="198"/>
      <c r="J96" s="199">
        <f>J134</f>
        <v>0</v>
      </c>
      <c r="K96" s="195"/>
      <c r="L96" s="20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94"/>
      <c r="C97" s="195"/>
      <c r="D97" s="196" t="s">
        <v>91</v>
      </c>
      <c r="E97" s="197"/>
      <c r="F97" s="197"/>
      <c r="G97" s="197"/>
      <c r="H97" s="197"/>
      <c r="I97" s="198"/>
      <c r="J97" s="199">
        <f>J148</f>
        <v>0</v>
      </c>
      <c r="K97" s="195"/>
      <c r="L97" s="20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94"/>
      <c r="C98" s="195"/>
      <c r="D98" s="196" t="s">
        <v>92</v>
      </c>
      <c r="E98" s="197"/>
      <c r="F98" s="197"/>
      <c r="G98" s="197"/>
      <c r="H98" s="197"/>
      <c r="I98" s="198"/>
      <c r="J98" s="199">
        <f>J161</f>
        <v>0</v>
      </c>
      <c r="K98" s="195"/>
      <c r="L98" s="20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4"/>
      <c r="C99" s="195"/>
      <c r="D99" s="196" t="s">
        <v>93</v>
      </c>
      <c r="E99" s="197"/>
      <c r="F99" s="197"/>
      <c r="G99" s="197"/>
      <c r="H99" s="197"/>
      <c r="I99" s="198"/>
      <c r="J99" s="199">
        <f>J167</f>
        <v>0</v>
      </c>
      <c r="K99" s="195"/>
      <c r="L99" s="20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4"/>
      <c r="C100" s="195"/>
      <c r="D100" s="196" t="s">
        <v>94</v>
      </c>
      <c r="E100" s="197"/>
      <c r="F100" s="197"/>
      <c r="G100" s="197"/>
      <c r="H100" s="197"/>
      <c r="I100" s="198"/>
      <c r="J100" s="199">
        <f>J175</f>
        <v>0</v>
      </c>
      <c r="K100" s="195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4"/>
      <c r="C101" s="195"/>
      <c r="D101" s="196" t="s">
        <v>95</v>
      </c>
      <c r="E101" s="197"/>
      <c r="F101" s="197"/>
      <c r="G101" s="197"/>
      <c r="H101" s="197"/>
      <c r="I101" s="198"/>
      <c r="J101" s="199">
        <f>J259</f>
        <v>0</v>
      </c>
      <c r="K101" s="195"/>
      <c r="L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4"/>
      <c r="C102" s="195"/>
      <c r="D102" s="196" t="s">
        <v>96</v>
      </c>
      <c r="E102" s="197"/>
      <c r="F102" s="197"/>
      <c r="G102" s="197"/>
      <c r="H102" s="197"/>
      <c r="I102" s="198"/>
      <c r="J102" s="199">
        <f>J293</f>
        <v>0</v>
      </c>
      <c r="K102" s="195"/>
      <c r="L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4"/>
      <c r="C103" s="195"/>
      <c r="D103" s="196" t="s">
        <v>97</v>
      </c>
      <c r="E103" s="197"/>
      <c r="F103" s="197"/>
      <c r="G103" s="197"/>
      <c r="H103" s="197"/>
      <c r="I103" s="198"/>
      <c r="J103" s="199">
        <f>J301</f>
        <v>0</v>
      </c>
      <c r="K103" s="195"/>
      <c r="L103" s="20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87"/>
      <c r="C104" s="188"/>
      <c r="D104" s="189" t="s">
        <v>98</v>
      </c>
      <c r="E104" s="190"/>
      <c r="F104" s="190"/>
      <c r="G104" s="190"/>
      <c r="H104" s="190"/>
      <c r="I104" s="191"/>
      <c r="J104" s="192">
        <f>J303</f>
        <v>0</v>
      </c>
      <c r="K104" s="188"/>
      <c r="L104" s="193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94"/>
      <c r="C105" s="195"/>
      <c r="D105" s="196" t="s">
        <v>99</v>
      </c>
      <c r="E105" s="197"/>
      <c r="F105" s="197"/>
      <c r="G105" s="197"/>
      <c r="H105" s="197"/>
      <c r="I105" s="198"/>
      <c r="J105" s="199">
        <f>J304</f>
        <v>0</v>
      </c>
      <c r="K105" s="195"/>
      <c r="L105" s="20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4"/>
      <c r="C106" s="195"/>
      <c r="D106" s="196" t="s">
        <v>100</v>
      </c>
      <c r="E106" s="197"/>
      <c r="F106" s="197"/>
      <c r="G106" s="197"/>
      <c r="H106" s="197"/>
      <c r="I106" s="198"/>
      <c r="J106" s="199">
        <f>J313</f>
        <v>0</v>
      </c>
      <c r="K106" s="195"/>
      <c r="L106" s="20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4"/>
      <c r="C107" s="195"/>
      <c r="D107" s="196" t="s">
        <v>101</v>
      </c>
      <c r="E107" s="197"/>
      <c r="F107" s="197"/>
      <c r="G107" s="197"/>
      <c r="H107" s="197"/>
      <c r="I107" s="198"/>
      <c r="J107" s="199">
        <f>J335</f>
        <v>0</v>
      </c>
      <c r="K107" s="195"/>
      <c r="L107" s="20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4"/>
      <c r="C108" s="195"/>
      <c r="D108" s="196" t="s">
        <v>102</v>
      </c>
      <c r="E108" s="197"/>
      <c r="F108" s="197"/>
      <c r="G108" s="197"/>
      <c r="H108" s="197"/>
      <c r="I108" s="198"/>
      <c r="J108" s="199">
        <f>J346</f>
        <v>0</v>
      </c>
      <c r="K108" s="195"/>
      <c r="L108" s="20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4"/>
      <c r="C109" s="195"/>
      <c r="D109" s="196" t="s">
        <v>103</v>
      </c>
      <c r="E109" s="197"/>
      <c r="F109" s="197"/>
      <c r="G109" s="197"/>
      <c r="H109" s="197"/>
      <c r="I109" s="198"/>
      <c r="J109" s="199">
        <f>J361</f>
        <v>0</v>
      </c>
      <c r="K109" s="195"/>
      <c r="L109" s="20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94"/>
      <c r="C110" s="195"/>
      <c r="D110" s="196" t="s">
        <v>104</v>
      </c>
      <c r="E110" s="197"/>
      <c r="F110" s="197"/>
      <c r="G110" s="197"/>
      <c r="H110" s="197"/>
      <c r="I110" s="198"/>
      <c r="J110" s="199">
        <f>J393</f>
        <v>0</v>
      </c>
      <c r="K110" s="195"/>
      <c r="L110" s="20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94"/>
      <c r="C111" s="195"/>
      <c r="D111" s="196" t="s">
        <v>105</v>
      </c>
      <c r="E111" s="197"/>
      <c r="F111" s="197"/>
      <c r="G111" s="197"/>
      <c r="H111" s="197"/>
      <c r="I111" s="198"/>
      <c r="J111" s="199">
        <f>J421</f>
        <v>0</v>
      </c>
      <c r="K111" s="195"/>
      <c r="L111" s="20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9" customFormat="1" ht="24.95" customHeight="1">
      <c r="A112" s="9"/>
      <c r="B112" s="187"/>
      <c r="C112" s="188"/>
      <c r="D112" s="189" t="s">
        <v>106</v>
      </c>
      <c r="E112" s="190"/>
      <c r="F112" s="190"/>
      <c r="G112" s="190"/>
      <c r="H112" s="190"/>
      <c r="I112" s="191"/>
      <c r="J112" s="192">
        <f>J431</f>
        <v>0</v>
      </c>
      <c r="K112" s="188"/>
      <c r="L112" s="193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pans="1:31" s="10" customFormat="1" ht="19.9" customHeight="1">
      <c r="A113" s="10"/>
      <c r="B113" s="194"/>
      <c r="C113" s="195"/>
      <c r="D113" s="196" t="s">
        <v>107</v>
      </c>
      <c r="E113" s="197"/>
      <c r="F113" s="197"/>
      <c r="G113" s="197"/>
      <c r="H113" s="197"/>
      <c r="I113" s="198"/>
      <c r="J113" s="199">
        <f>J432</f>
        <v>0</v>
      </c>
      <c r="K113" s="195"/>
      <c r="L113" s="20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94"/>
      <c r="C114" s="195"/>
      <c r="D114" s="196" t="s">
        <v>108</v>
      </c>
      <c r="E114" s="197"/>
      <c r="F114" s="197"/>
      <c r="G114" s="197"/>
      <c r="H114" s="197"/>
      <c r="I114" s="198"/>
      <c r="J114" s="199">
        <f>J434</f>
        <v>0</v>
      </c>
      <c r="K114" s="195"/>
      <c r="L114" s="20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2" customFormat="1" ht="21.8" customHeight="1">
      <c r="A115" s="39"/>
      <c r="B115" s="40"/>
      <c r="C115" s="41"/>
      <c r="D115" s="41"/>
      <c r="E115" s="41"/>
      <c r="F115" s="41"/>
      <c r="G115" s="41"/>
      <c r="H115" s="41"/>
      <c r="I115" s="139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67"/>
      <c r="C116" s="68"/>
      <c r="D116" s="68"/>
      <c r="E116" s="68"/>
      <c r="F116" s="68"/>
      <c r="G116" s="68"/>
      <c r="H116" s="68"/>
      <c r="I116" s="178"/>
      <c r="J116" s="68"/>
      <c r="K116" s="68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20" spans="1:31" s="2" customFormat="1" ht="6.95" customHeight="1">
      <c r="A120" s="39"/>
      <c r="B120" s="69"/>
      <c r="C120" s="70"/>
      <c r="D120" s="70"/>
      <c r="E120" s="70"/>
      <c r="F120" s="70"/>
      <c r="G120" s="70"/>
      <c r="H120" s="70"/>
      <c r="I120" s="181"/>
      <c r="J120" s="70"/>
      <c r="K120" s="70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24.95" customHeight="1">
      <c r="A121" s="39"/>
      <c r="B121" s="40"/>
      <c r="C121" s="24" t="s">
        <v>109</v>
      </c>
      <c r="D121" s="41"/>
      <c r="E121" s="41"/>
      <c r="F121" s="41"/>
      <c r="G121" s="41"/>
      <c r="H121" s="41"/>
      <c r="I121" s="139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40"/>
      <c r="C122" s="41"/>
      <c r="D122" s="41"/>
      <c r="E122" s="41"/>
      <c r="F122" s="41"/>
      <c r="G122" s="41"/>
      <c r="H122" s="41"/>
      <c r="I122" s="139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2" customHeight="1">
      <c r="A123" s="39"/>
      <c r="B123" s="40"/>
      <c r="C123" s="33" t="s">
        <v>16</v>
      </c>
      <c r="D123" s="41"/>
      <c r="E123" s="41"/>
      <c r="F123" s="41"/>
      <c r="G123" s="41"/>
      <c r="H123" s="41"/>
      <c r="I123" s="139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6.5" customHeight="1">
      <c r="A124" s="39"/>
      <c r="B124" s="40"/>
      <c r="C124" s="41"/>
      <c r="D124" s="41"/>
      <c r="E124" s="77" t="str">
        <f>E7</f>
        <v>Rekonstrukce okálu č.p. 210, zateplení stěn</v>
      </c>
      <c r="F124" s="41"/>
      <c r="G124" s="41"/>
      <c r="H124" s="41"/>
      <c r="I124" s="139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6.95" customHeight="1">
      <c r="A125" s="39"/>
      <c r="B125" s="40"/>
      <c r="C125" s="41"/>
      <c r="D125" s="41"/>
      <c r="E125" s="41"/>
      <c r="F125" s="41"/>
      <c r="G125" s="41"/>
      <c r="H125" s="41"/>
      <c r="I125" s="139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2" customHeight="1">
      <c r="A126" s="39"/>
      <c r="B126" s="40"/>
      <c r="C126" s="33" t="s">
        <v>20</v>
      </c>
      <c r="D126" s="41"/>
      <c r="E126" s="41"/>
      <c r="F126" s="28" t="str">
        <f>F10</f>
        <v>Leontýn</v>
      </c>
      <c r="G126" s="41"/>
      <c r="H126" s="41"/>
      <c r="I126" s="142" t="s">
        <v>22</v>
      </c>
      <c r="J126" s="80" t="str">
        <f>IF(J10="","",J10)</f>
        <v>28. 2. 2020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6.95" customHeight="1">
      <c r="A127" s="39"/>
      <c r="B127" s="40"/>
      <c r="C127" s="41"/>
      <c r="D127" s="41"/>
      <c r="E127" s="41"/>
      <c r="F127" s="41"/>
      <c r="G127" s="41"/>
      <c r="H127" s="41"/>
      <c r="I127" s="139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5.15" customHeight="1">
      <c r="A128" s="39"/>
      <c r="B128" s="40"/>
      <c r="C128" s="33" t="s">
        <v>24</v>
      </c>
      <c r="D128" s="41"/>
      <c r="E128" s="41"/>
      <c r="F128" s="28" t="str">
        <f>E13</f>
        <v>Domov pro osoby se zdravotním postižením Leontýn</v>
      </c>
      <c r="G128" s="41"/>
      <c r="H128" s="41"/>
      <c r="I128" s="142" t="s">
        <v>30</v>
      </c>
      <c r="J128" s="37" t="str">
        <f>E19</f>
        <v>ing. Eva Rosová</v>
      </c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5.15" customHeight="1">
      <c r="A129" s="39"/>
      <c r="B129" s="40"/>
      <c r="C129" s="33" t="s">
        <v>28</v>
      </c>
      <c r="D129" s="41"/>
      <c r="E129" s="41"/>
      <c r="F129" s="28" t="str">
        <f>IF(E16="","",E16)</f>
        <v>Vyplň údaj</v>
      </c>
      <c r="G129" s="41"/>
      <c r="H129" s="41"/>
      <c r="I129" s="142" t="s">
        <v>33</v>
      </c>
      <c r="J129" s="37" t="str">
        <f>E22</f>
        <v>Lenka Jandová</v>
      </c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0.3" customHeight="1">
      <c r="A130" s="39"/>
      <c r="B130" s="40"/>
      <c r="C130" s="41"/>
      <c r="D130" s="41"/>
      <c r="E130" s="41"/>
      <c r="F130" s="41"/>
      <c r="G130" s="41"/>
      <c r="H130" s="41"/>
      <c r="I130" s="139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11" customFormat="1" ht="29.25" customHeight="1">
      <c r="A131" s="201"/>
      <c r="B131" s="202"/>
      <c r="C131" s="203" t="s">
        <v>110</v>
      </c>
      <c r="D131" s="204" t="s">
        <v>61</v>
      </c>
      <c r="E131" s="204" t="s">
        <v>57</v>
      </c>
      <c r="F131" s="204" t="s">
        <v>58</v>
      </c>
      <c r="G131" s="204" t="s">
        <v>111</v>
      </c>
      <c r="H131" s="204" t="s">
        <v>112</v>
      </c>
      <c r="I131" s="205" t="s">
        <v>113</v>
      </c>
      <c r="J131" s="206" t="s">
        <v>86</v>
      </c>
      <c r="K131" s="207" t="s">
        <v>114</v>
      </c>
      <c r="L131" s="208"/>
      <c r="M131" s="101" t="s">
        <v>1</v>
      </c>
      <c r="N131" s="102" t="s">
        <v>40</v>
      </c>
      <c r="O131" s="102" t="s">
        <v>115</v>
      </c>
      <c r="P131" s="102" t="s">
        <v>116</v>
      </c>
      <c r="Q131" s="102" t="s">
        <v>117</v>
      </c>
      <c r="R131" s="102" t="s">
        <v>118</v>
      </c>
      <c r="S131" s="102" t="s">
        <v>119</v>
      </c>
      <c r="T131" s="103" t="s">
        <v>120</v>
      </c>
      <c r="U131" s="201"/>
      <c r="V131" s="201"/>
      <c r="W131" s="201"/>
      <c r="X131" s="201"/>
      <c r="Y131" s="201"/>
      <c r="Z131" s="201"/>
      <c r="AA131" s="201"/>
      <c r="AB131" s="201"/>
      <c r="AC131" s="201"/>
      <c r="AD131" s="201"/>
      <c r="AE131" s="201"/>
    </row>
    <row r="132" spans="1:63" s="2" customFormat="1" ht="22.8" customHeight="1">
      <c r="A132" s="39"/>
      <c r="B132" s="40"/>
      <c r="C132" s="108" t="s">
        <v>121</v>
      </c>
      <c r="D132" s="41"/>
      <c r="E132" s="41"/>
      <c r="F132" s="41"/>
      <c r="G132" s="41"/>
      <c r="H132" s="41"/>
      <c r="I132" s="139"/>
      <c r="J132" s="209">
        <f>BK132</f>
        <v>0</v>
      </c>
      <c r="K132" s="41"/>
      <c r="L132" s="45"/>
      <c r="M132" s="104"/>
      <c r="N132" s="210"/>
      <c r="O132" s="105"/>
      <c r="P132" s="211">
        <f>P133+P303+P431</f>
        <v>0</v>
      </c>
      <c r="Q132" s="105"/>
      <c r="R132" s="211">
        <f>R133+R303+R431</f>
        <v>102.61680107000001</v>
      </c>
      <c r="S132" s="105"/>
      <c r="T132" s="212">
        <f>T133+T303+T431</f>
        <v>15.129719399999999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75</v>
      </c>
      <c r="AU132" s="18" t="s">
        <v>88</v>
      </c>
      <c r="BK132" s="213">
        <f>BK133+BK303+BK431</f>
        <v>0</v>
      </c>
    </row>
    <row r="133" spans="1:63" s="12" customFormat="1" ht="25.9" customHeight="1">
      <c r="A133" s="12"/>
      <c r="B133" s="214"/>
      <c r="C133" s="215"/>
      <c r="D133" s="216" t="s">
        <v>75</v>
      </c>
      <c r="E133" s="217" t="s">
        <v>122</v>
      </c>
      <c r="F133" s="217" t="s">
        <v>123</v>
      </c>
      <c r="G133" s="215"/>
      <c r="H133" s="215"/>
      <c r="I133" s="218"/>
      <c r="J133" s="219">
        <f>BK133</f>
        <v>0</v>
      </c>
      <c r="K133" s="215"/>
      <c r="L133" s="220"/>
      <c r="M133" s="221"/>
      <c r="N133" s="222"/>
      <c r="O133" s="222"/>
      <c r="P133" s="223">
        <f>P134+P148+P161+P167+P175+P259+P293+P301</f>
        <v>0</v>
      </c>
      <c r="Q133" s="222"/>
      <c r="R133" s="223">
        <f>R134+R148+R161+R167+R175+R259+R293+R301</f>
        <v>37.96638957</v>
      </c>
      <c r="S133" s="222"/>
      <c r="T133" s="224">
        <f>T134+T148+T161+T167+T175+T259+T293+T301</f>
        <v>11.78678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5" t="s">
        <v>81</v>
      </c>
      <c r="AT133" s="226" t="s">
        <v>75</v>
      </c>
      <c r="AU133" s="226" t="s">
        <v>76</v>
      </c>
      <c r="AY133" s="225" t="s">
        <v>124</v>
      </c>
      <c r="BK133" s="227">
        <f>BK134+BK148+BK161+BK167+BK175+BK259+BK293+BK301</f>
        <v>0</v>
      </c>
    </row>
    <row r="134" spans="1:63" s="12" customFormat="1" ht="22.8" customHeight="1">
      <c r="A134" s="12"/>
      <c r="B134" s="214"/>
      <c r="C134" s="215"/>
      <c r="D134" s="216" t="s">
        <v>75</v>
      </c>
      <c r="E134" s="228" t="s">
        <v>81</v>
      </c>
      <c r="F134" s="228" t="s">
        <v>125</v>
      </c>
      <c r="G134" s="215"/>
      <c r="H134" s="215"/>
      <c r="I134" s="218"/>
      <c r="J134" s="229">
        <f>BK134</f>
        <v>0</v>
      </c>
      <c r="K134" s="215"/>
      <c r="L134" s="220"/>
      <c r="M134" s="221"/>
      <c r="N134" s="222"/>
      <c r="O134" s="222"/>
      <c r="P134" s="223">
        <f>SUM(P135:P147)</f>
        <v>0</v>
      </c>
      <c r="Q134" s="222"/>
      <c r="R134" s="223">
        <f>SUM(R135:R147)</f>
        <v>0</v>
      </c>
      <c r="S134" s="222"/>
      <c r="T134" s="224">
        <f>SUM(T135:T147)</f>
        <v>4.1819999999999995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5" t="s">
        <v>81</v>
      </c>
      <c r="AT134" s="226" t="s">
        <v>75</v>
      </c>
      <c r="AU134" s="226" t="s">
        <v>81</v>
      </c>
      <c r="AY134" s="225" t="s">
        <v>124</v>
      </c>
      <c r="BK134" s="227">
        <f>SUM(BK135:BK147)</f>
        <v>0</v>
      </c>
    </row>
    <row r="135" spans="1:65" s="2" customFormat="1" ht="16.5" customHeight="1">
      <c r="A135" s="39"/>
      <c r="B135" s="40"/>
      <c r="C135" s="230" t="s">
        <v>81</v>
      </c>
      <c r="D135" s="230" t="s">
        <v>126</v>
      </c>
      <c r="E135" s="231" t="s">
        <v>127</v>
      </c>
      <c r="F135" s="232" t="s">
        <v>128</v>
      </c>
      <c r="G135" s="233" t="s">
        <v>129</v>
      </c>
      <c r="H135" s="234">
        <v>16.4</v>
      </c>
      <c r="I135" s="235"/>
      <c r="J135" s="236">
        <f>ROUND(I135*H135,2)</f>
        <v>0</v>
      </c>
      <c r="K135" s="237"/>
      <c r="L135" s="45"/>
      <c r="M135" s="238" t="s">
        <v>1</v>
      </c>
      <c r="N135" s="239" t="s">
        <v>42</v>
      </c>
      <c r="O135" s="92"/>
      <c r="P135" s="240">
        <f>O135*H135</f>
        <v>0</v>
      </c>
      <c r="Q135" s="240">
        <v>0</v>
      </c>
      <c r="R135" s="240">
        <f>Q135*H135</f>
        <v>0</v>
      </c>
      <c r="S135" s="240">
        <v>0.255</v>
      </c>
      <c r="T135" s="241">
        <f>S135*H135</f>
        <v>4.1819999999999995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42" t="s">
        <v>130</v>
      </c>
      <c r="AT135" s="242" t="s">
        <v>126</v>
      </c>
      <c r="AU135" s="242" t="s">
        <v>131</v>
      </c>
      <c r="AY135" s="18" t="s">
        <v>124</v>
      </c>
      <c r="BE135" s="243">
        <f>IF(N135="základní",J135,0)</f>
        <v>0</v>
      </c>
      <c r="BF135" s="243">
        <f>IF(N135="snížená",J135,0)</f>
        <v>0</v>
      </c>
      <c r="BG135" s="243">
        <f>IF(N135="zákl. přenesená",J135,0)</f>
        <v>0</v>
      </c>
      <c r="BH135" s="243">
        <f>IF(N135="sníž. přenesená",J135,0)</f>
        <v>0</v>
      </c>
      <c r="BI135" s="243">
        <f>IF(N135="nulová",J135,0)</f>
        <v>0</v>
      </c>
      <c r="BJ135" s="18" t="s">
        <v>131</v>
      </c>
      <c r="BK135" s="243">
        <f>ROUND(I135*H135,2)</f>
        <v>0</v>
      </c>
      <c r="BL135" s="18" t="s">
        <v>130</v>
      </c>
      <c r="BM135" s="242" t="s">
        <v>132</v>
      </c>
    </row>
    <row r="136" spans="1:51" s="13" customFormat="1" ht="12">
      <c r="A136" s="13"/>
      <c r="B136" s="244"/>
      <c r="C136" s="245"/>
      <c r="D136" s="246" t="s">
        <v>133</v>
      </c>
      <c r="E136" s="247" t="s">
        <v>1</v>
      </c>
      <c r="F136" s="248" t="s">
        <v>134</v>
      </c>
      <c r="G136" s="245"/>
      <c r="H136" s="249">
        <v>16.4</v>
      </c>
      <c r="I136" s="250"/>
      <c r="J136" s="245"/>
      <c r="K136" s="245"/>
      <c r="L136" s="251"/>
      <c r="M136" s="252"/>
      <c r="N136" s="253"/>
      <c r="O136" s="253"/>
      <c r="P136" s="253"/>
      <c r="Q136" s="253"/>
      <c r="R136" s="253"/>
      <c r="S136" s="253"/>
      <c r="T136" s="25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5" t="s">
        <v>133</v>
      </c>
      <c r="AU136" s="255" t="s">
        <v>131</v>
      </c>
      <c r="AV136" s="13" t="s">
        <v>131</v>
      </c>
      <c r="AW136" s="13" t="s">
        <v>32</v>
      </c>
      <c r="AX136" s="13" t="s">
        <v>81</v>
      </c>
      <c r="AY136" s="255" t="s">
        <v>124</v>
      </c>
    </row>
    <row r="137" spans="1:65" s="2" customFormat="1" ht="16.5" customHeight="1">
      <c r="A137" s="39"/>
      <c r="B137" s="40"/>
      <c r="C137" s="230" t="s">
        <v>131</v>
      </c>
      <c r="D137" s="230" t="s">
        <v>126</v>
      </c>
      <c r="E137" s="231" t="s">
        <v>135</v>
      </c>
      <c r="F137" s="232" t="s">
        <v>136</v>
      </c>
      <c r="G137" s="233" t="s">
        <v>137</v>
      </c>
      <c r="H137" s="234">
        <v>8.014</v>
      </c>
      <c r="I137" s="235"/>
      <c r="J137" s="236">
        <f>ROUND(I137*H137,2)</f>
        <v>0</v>
      </c>
      <c r="K137" s="237"/>
      <c r="L137" s="45"/>
      <c r="M137" s="238" t="s">
        <v>1</v>
      </c>
      <c r="N137" s="239" t="s">
        <v>42</v>
      </c>
      <c r="O137" s="92"/>
      <c r="P137" s="240">
        <f>O137*H137</f>
        <v>0</v>
      </c>
      <c r="Q137" s="240">
        <v>0</v>
      </c>
      <c r="R137" s="240">
        <f>Q137*H137</f>
        <v>0</v>
      </c>
      <c r="S137" s="240">
        <v>0</v>
      </c>
      <c r="T137" s="241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2" t="s">
        <v>130</v>
      </c>
      <c r="AT137" s="242" t="s">
        <v>126</v>
      </c>
      <c r="AU137" s="242" t="s">
        <v>131</v>
      </c>
      <c r="AY137" s="18" t="s">
        <v>124</v>
      </c>
      <c r="BE137" s="243">
        <f>IF(N137="základní",J137,0)</f>
        <v>0</v>
      </c>
      <c r="BF137" s="243">
        <f>IF(N137="snížená",J137,0)</f>
        <v>0</v>
      </c>
      <c r="BG137" s="243">
        <f>IF(N137="zákl. přenesená",J137,0)</f>
        <v>0</v>
      </c>
      <c r="BH137" s="243">
        <f>IF(N137="sníž. přenesená",J137,0)</f>
        <v>0</v>
      </c>
      <c r="BI137" s="243">
        <f>IF(N137="nulová",J137,0)</f>
        <v>0</v>
      </c>
      <c r="BJ137" s="18" t="s">
        <v>131</v>
      </c>
      <c r="BK137" s="243">
        <f>ROUND(I137*H137,2)</f>
        <v>0</v>
      </c>
      <c r="BL137" s="18" t="s">
        <v>130</v>
      </c>
      <c r="BM137" s="242" t="s">
        <v>138</v>
      </c>
    </row>
    <row r="138" spans="1:51" s="14" customFormat="1" ht="12">
      <c r="A138" s="14"/>
      <c r="B138" s="256"/>
      <c r="C138" s="257"/>
      <c r="D138" s="246" t="s">
        <v>133</v>
      </c>
      <c r="E138" s="258" t="s">
        <v>1</v>
      </c>
      <c r="F138" s="259" t="s">
        <v>139</v>
      </c>
      <c r="G138" s="257"/>
      <c r="H138" s="258" t="s">
        <v>1</v>
      </c>
      <c r="I138" s="260"/>
      <c r="J138" s="257"/>
      <c r="K138" s="257"/>
      <c r="L138" s="261"/>
      <c r="M138" s="262"/>
      <c r="N138" s="263"/>
      <c r="O138" s="263"/>
      <c r="P138" s="263"/>
      <c r="Q138" s="263"/>
      <c r="R138" s="263"/>
      <c r="S138" s="263"/>
      <c r="T138" s="26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65" t="s">
        <v>133</v>
      </c>
      <c r="AU138" s="265" t="s">
        <v>131</v>
      </c>
      <c r="AV138" s="14" t="s">
        <v>81</v>
      </c>
      <c r="AW138" s="14" t="s">
        <v>32</v>
      </c>
      <c r="AX138" s="14" t="s">
        <v>76</v>
      </c>
      <c r="AY138" s="265" t="s">
        <v>124</v>
      </c>
    </row>
    <row r="139" spans="1:51" s="13" customFormat="1" ht="12">
      <c r="A139" s="13"/>
      <c r="B139" s="244"/>
      <c r="C139" s="245"/>
      <c r="D139" s="246" t="s">
        <v>133</v>
      </c>
      <c r="E139" s="247" t="s">
        <v>1</v>
      </c>
      <c r="F139" s="248" t="s">
        <v>140</v>
      </c>
      <c r="G139" s="245"/>
      <c r="H139" s="249">
        <v>1.454</v>
      </c>
      <c r="I139" s="250"/>
      <c r="J139" s="245"/>
      <c r="K139" s="245"/>
      <c r="L139" s="251"/>
      <c r="M139" s="252"/>
      <c r="N139" s="253"/>
      <c r="O139" s="253"/>
      <c r="P139" s="253"/>
      <c r="Q139" s="253"/>
      <c r="R139" s="253"/>
      <c r="S139" s="253"/>
      <c r="T139" s="25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5" t="s">
        <v>133</v>
      </c>
      <c r="AU139" s="255" t="s">
        <v>131</v>
      </c>
      <c r="AV139" s="13" t="s">
        <v>131</v>
      </c>
      <c r="AW139" s="13" t="s">
        <v>32</v>
      </c>
      <c r="AX139" s="13" t="s">
        <v>76</v>
      </c>
      <c r="AY139" s="255" t="s">
        <v>124</v>
      </c>
    </row>
    <row r="140" spans="1:51" s="14" customFormat="1" ht="12">
      <c r="A140" s="14"/>
      <c r="B140" s="256"/>
      <c r="C140" s="257"/>
      <c r="D140" s="246" t="s">
        <v>133</v>
      </c>
      <c r="E140" s="258" t="s">
        <v>1</v>
      </c>
      <c r="F140" s="259" t="s">
        <v>141</v>
      </c>
      <c r="G140" s="257"/>
      <c r="H140" s="258" t="s">
        <v>1</v>
      </c>
      <c r="I140" s="260"/>
      <c r="J140" s="257"/>
      <c r="K140" s="257"/>
      <c r="L140" s="261"/>
      <c r="M140" s="262"/>
      <c r="N140" s="263"/>
      <c r="O140" s="263"/>
      <c r="P140" s="263"/>
      <c r="Q140" s="263"/>
      <c r="R140" s="263"/>
      <c r="S140" s="263"/>
      <c r="T140" s="26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65" t="s">
        <v>133</v>
      </c>
      <c r="AU140" s="265" t="s">
        <v>131</v>
      </c>
      <c r="AV140" s="14" t="s">
        <v>81</v>
      </c>
      <c r="AW140" s="14" t="s">
        <v>32</v>
      </c>
      <c r="AX140" s="14" t="s">
        <v>76</v>
      </c>
      <c r="AY140" s="265" t="s">
        <v>124</v>
      </c>
    </row>
    <row r="141" spans="1:51" s="13" customFormat="1" ht="12">
      <c r="A141" s="13"/>
      <c r="B141" s="244"/>
      <c r="C141" s="245"/>
      <c r="D141" s="246" t="s">
        <v>133</v>
      </c>
      <c r="E141" s="247" t="s">
        <v>1</v>
      </c>
      <c r="F141" s="248" t="s">
        <v>142</v>
      </c>
      <c r="G141" s="245"/>
      <c r="H141" s="249">
        <v>6.56</v>
      </c>
      <c r="I141" s="250"/>
      <c r="J141" s="245"/>
      <c r="K141" s="245"/>
      <c r="L141" s="251"/>
      <c r="M141" s="252"/>
      <c r="N141" s="253"/>
      <c r="O141" s="253"/>
      <c r="P141" s="253"/>
      <c r="Q141" s="253"/>
      <c r="R141" s="253"/>
      <c r="S141" s="253"/>
      <c r="T141" s="25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5" t="s">
        <v>133</v>
      </c>
      <c r="AU141" s="255" t="s">
        <v>131</v>
      </c>
      <c r="AV141" s="13" t="s">
        <v>131</v>
      </c>
      <c r="AW141" s="13" t="s">
        <v>32</v>
      </c>
      <c r="AX141" s="13" t="s">
        <v>76</v>
      </c>
      <c r="AY141" s="255" t="s">
        <v>124</v>
      </c>
    </row>
    <row r="142" spans="1:51" s="15" customFormat="1" ht="12">
      <c r="A142" s="15"/>
      <c r="B142" s="266"/>
      <c r="C142" s="267"/>
      <c r="D142" s="246" t="s">
        <v>133</v>
      </c>
      <c r="E142" s="268" t="s">
        <v>1</v>
      </c>
      <c r="F142" s="269" t="s">
        <v>143</v>
      </c>
      <c r="G142" s="267"/>
      <c r="H142" s="270">
        <v>8.014</v>
      </c>
      <c r="I142" s="271"/>
      <c r="J142" s="267"/>
      <c r="K142" s="267"/>
      <c r="L142" s="272"/>
      <c r="M142" s="273"/>
      <c r="N142" s="274"/>
      <c r="O142" s="274"/>
      <c r="P142" s="274"/>
      <c r="Q142" s="274"/>
      <c r="R142" s="274"/>
      <c r="S142" s="274"/>
      <c r="T142" s="27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76" t="s">
        <v>133</v>
      </c>
      <c r="AU142" s="276" t="s">
        <v>131</v>
      </c>
      <c r="AV142" s="15" t="s">
        <v>130</v>
      </c>
      <c r="AW142" s="15" t="s">
        <v>32</v>
      </c>
      <c r="AX142" s="15" t="s">
        <v>81</v>
      </c>
      <c r="AY142" s="276" t="s">
        <v>124</v>
      </c>
    </row>
    <row r="143" spans="1:65" s="2" customFormat="1" ht="16.5" customHeight="1">
      <c r="A143" s="39"/>
      <c r="B143" s="40"/>
      <c r="C143" s="230" t="s">
        <v>144</v>
      </c>
      <c r="D143" s="230" t="s">
        <v>126</v>
      </c>
      <c r="E143" s="231" t="s">
        <v>145</v>
      </c>
      <c r="F143" s="232" t="s">
        <v>146</v>
      </c>
      <c r="G143" s="233" t="s">
        <v>137</v>
      </c>
      <c r="H143" s="234">
        <v>8.014</v>
      </c>
      <c r="I143" s="235"/>
      <c r="J143" s="236">
        <f>ROUND(I143*H143,2)</f>
        <v>0</v>
      </c>
      <c r="K143" s="237"/>
      <c r="L143" s="45"/>
      <c r="M143" s="238" t="s">
        <v>1</v>
      </c>
      <c r="N143" s="239" t="s">
        <v>42</v>
      </c>
      <c r="O143" s="92"/>
      <c r="P143" s="240">
        <f>O143*H143</f>
        <v>0</v>
      </c>
      <c r="Q143" s="240">
        <v>0</v>
      </c>
      <c r="R143" s="240">
        <f>Q143*H143</f>
        <v>0</v>
      </c>
      <c r="S143" s="240">
        <v>0</v>
      </c>
      <c r="T143" s="241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42" t="s">
        <v>130</v>
      </c>
      <c r="AT143" s="242" t="s">
        <v>126</v>
      </c>
      <c r="AU143" s="242" t="s">
        <v>131</v>
      </c>
      <c r="AY143" s="18" t="s">
        <v>124</v>
      </c>
      <c r="BE143" s="243">
        <f>IF(N143="základní",J143,0)</f>
        <v>0</v>
      </c>
      <c r="BF143" s="243">
        <f>IF(N143="snížená",J143,0)</f>
        <v>0</v>
      </c>
      <c r="BG143" s="243">
        <f>IF(N143="zákl. přenesená",J143,0)</f>
        <v>0</v>
      </c>
      <c r="BH143" s="243">
        <f>IF(N143="sníž. přenesená",J143,0)</f>
        <v>0</v>
      </c>
      <c r="BI143" s="243">
        <f>IF(N143="nulová",J143,0)</f>
        <v>0</v>
      </c>
      <c r="BJ143" s="18" t="s">
        <v>131</v>
      </c>
      <c r="BK143" s="243">
        <f>ROUND(I143*H143,2)</f>
        <v>0</v>
      </c>
      <c r="BL143" s="18" t="s">
        <v>130</v>
      </c>
      <c r="BM143" s="242" t="s">
        <v>147</v>
      </c>
    </row>
    <row r="144" spans="1:65" s="2" customFormat="1" ht="16.5" customHeight="1">
      <c r="A144" s="39"/>
      <c r="B144" s="40"/>
      <c r="C144" s="230" t="s">
        <v>130</v>
      </c>
      <c r="D144" s="230" t="s">
        <v>126</v>
      </c>
      <c r="E144" s="231" t="s">
        <v>148</v>
      </c>
      <c r="F144" s="232" t="s">
        <v>149</v>
      </c>
      <c r="G144" s="233" t="s">
        <v>137</v>
      </c>
      <c r="H144" s="234">
        <v>8.014</v>
      </c>
      <c r="I144" s="235"/>
      <c r="J144" s="236">
        <f>ROUND(I144*H144,2)</f>
        <v>0</v>
      </c>
      <c r="K144" s="237"/>
      <c r="L144" s="45"/>
      <c r="M144" s="238" t="s">
        <v>1</v>
      </c>
      <c r="N144" s="239" t="s">
        <v>42</v>
      </c>
      <c r="O144" s="92"/>
      <c r="P144" s="240">
        <f>O144*H144</f>
        <v>0</v>
      </c>
      <c r="Q144" s="240">
        <v>0</v>
      </c>
      <c r="R144" s="240">
        <f>Q144*H144</f>
        <v>0</v>
      </c>
      <c r="S144" s="240">
        <v>0</v>
      </c>
      <c r="T144" s="241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2" t="s">
        <v>130</v>
      </c>
      <c r="AT144" s="242" t="s">
        <v>126</v>
      </c>
      <c r="AU144" s="242" t="s">
        <v>131</v>
      </c>
      <c r="AY144" s="18" t="s">
        <v>124</v>
      </c>
      <c r="BE144" s="243">
        <f>IF(N144="základní",J144,0)</f>
        <v>0</v>
      </c>
      <c r="BF144" s="243">
        <f>IF(N144="snížená",J144,0)</f>
        <v>0</v>
      </c>
      <c r="BG144" s="243">
        <f>IF(N144="zákl. přenesená",J144,0)</f>
        <v>0</v>
      </c>
      <c r="BH144" s="243">
        <f>IF(N144="sníž. přenesená",J144,0)</f>
        <v>0</v>
      </c>
      <c r="BI144" s="243">
        <f>IF(N144="nulová",J144,0)</f>
        <v>0</v>
      </c>
      <c r="BJ144" s="18" t="s">
        <v>131</v>
      </c>
      <c r="BK144" s="243">
        <f>ROUND(I144*H144,2)</f>
        <v>0</v>
      </c>
      <c r="BL144" s="18" t="s">
        <v>130</v>
      </c>
      <c r="BM144" s="242" t="s">
        <v>150</v>
      </c>
    </row>
    <row r="145" spans="1:65" s="2" customFormat="1" ht="16.5" customHeight="1">
      <c r="A145" s="39"/>
      <c r="B145" s="40"/>
      <c r="C145" s="230" t="s">
        <v>151</v>
      </c>
      <c r="D145" s="230" t="s">
        <v>126</v>
      </c>
      <c r="E145" s="231" t="s">
        <v>152</v>
      </c>
      <c r="F145" s="232" t="s">
        <v>153</v>
      </c>
      <c r="G145" s="233" t="s">
        <v>154</v>
      </c>
      <c r="H145" s="234">
        <v>12.822</v>
      </c>
      <c r="I145" s="235"/>
      <c r="J145" s="236">
        <f>ROUND(I145*H145,2)</f>
        <v>0</v>
      </c>
      <c r="K145" s="237"/>
      <c r="L145" s="45"/>
      <c r="M145" s="238" t="s">
        <v>1</v>
      </c>
      <c r="N145" s="239" t="s">
        <v>42</v>
      </c>
      <c r="O145" s="92"/>
      <c r="P145" s="240">
        <f>O145*H145</f>
        <v>0</v>
      </c>
      <c r="Q145" s="240">
        <v>0</v>
      </c>
      <c r="R145" s="240">
        <f>Q145*H145</f>
        <v>0</v>
      </c>
      <c r="S145" s="240">
        <v>0</v>
      </c>
      <c r="T145" s="241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42" t="s">
        <v>130</v>
      </c>
      <c r="AT145" s="242" t="s">
        <v>126</v>
      </c>
      <c r="AU145" s="242" t="s">
        <v>131</v>
      </c>
      <c r="AY145" s="18" t="s">
        <v>124</v>
      </c>
      <c r="BE145" s="243">
        <f>IF(N145="základní",J145,0)</f>
        <v>0</v>
      </c>
      <c r="BF145" s="243">
        <f>IF(N145="snížená",J145,0)</f>
        <v>0</v>
      </c>
      <c r="BG145" s="243">
        <f>IF(N145="zákl. přenesená",J145,0)</f>
        <v>0</v>
      </c>
      <c r="BH145" s="243">
        <f>IF(N145="sníž. přenesená",J145,0)</f>
        <v>0</v>
      </c>
      <c r="BI145" s="243">
        <f>IF(N145="nulová",J145,0)</f>
        <v>0</v>
      </c>
      <c r="BJ145" s="18" t="s">
        <v>131</v>
      </c>
      <c r="BK145" s="243">
        <f>ROUND(I145*H145,2)</f>
        <v>0</v>
      </c>
      <c r="BL145" s="18" t="s">
        <v>130</v>
      </c>
      <c r="BM145" s="242" t="s">
        <v>155</v>
      </c>
    </row>
    <row r="146" spans="1:51" s="13" customFormat="1" ht="12">
      <c r="A146" s="13"/>
      <c r="B146" s="244"/>
      <c r="C146" s="245"/>
      <c r="D146" s="246" t="s">
        <v>133</v>
      </c>
      <c r="E146" s="245"/>
      <c r="F146" s="248" t="s">
        <v>156</v>
      </c>
      <c r="G146" s="245"/>
      <c r="H146" s="249">
        <v>12.822</v>
      </c>
      <c r="I146" s="250"/>
      <c r="J146" s="245"/>
      <c r="K146" s="245"/>
      <c r="L146" s="251"/>
      <c r="M146" s="252"/>
      <c r="N146" s="253"/>
      <c r="O146" s="253"/>
      <c r="P146" s="253"/>
      <c r="Q146" s="253"/>
      <c r="R146" s="253"/>
      <c r="S146" s="253"/>
      <c r="T146" s="25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5" t="s">
        <v>133</v>
      </c>
      <c r="AU146" s="255" t="s">
        <v>131</v>
      </c>
      <c r="AV146" s="13" t="s">
        <v>131</v>
      </c>
      <c r="AW146" s="13" t="s">
        <v>4</v>
      </c>
      <c r="AX146" s="13" t="s">
        <v>81</v>
      </c>
      <c r="AY146" s="255" t="s">
        <v>124</v>
      </c>
    </row>
    <row r="147" spans="1:65" s="2" customFormat="1" ht="16.5" customHeight="1">
      <c r="A147" s="39"/>
      <c r="B147" s="40"/>
      <c r="C147" s="230" t="s">
        <v>157</v>
      </c>
      <c r="D147" s="230" t="s">
        <v>126</v>
      </c>
      <c r="E147" s="231" t="s">
        <v>158</v>
      </c>
      <c r="F147" s="232" t="s">
        <v>159</v>
      </c>
      <c r="G147" s="233" t="s">
        <v>137</v>
      </c>
      <c r="H147" s="234">
        <v>8.014</v>
      </c>
      <c r="I147" s="235"/>
      <c r="J147" s="236">
        <f>ROUND(I147*H147,2)</f>
        <v>0</v>
      </c>
      <c r="K147" s="237"/>
      <c r="L147" s="45"/>
      <c r="M147" s="238" t="s">
        <v>1</v>
      </c>
      <c r="N147" s="239" t="s">
        <v>42</v>
      </c>
      <c r="O147" s="92"/>
      <c r="P147" s="240">
        <f>O147*H147</f>
        <v>0</v>
      </c>
      <c r="Q147" s="240">
        <v>0</v>
      </c>
      <c r="R147" s="240">
        <f>Q147*H147</f>
        <v>0</v>
      </c>
      <c r="S147" s="240">
        <v>0</v>
      </c>
      <c r="T147" s="241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2" t="s">
        <v>130</v>
      </c>
      <c r="AT147" s="242" t="s">
        <v>126</v>
      </c>
      <c r="AU147" s="242" t="s">
        <v>131</v>
      </c>
      <c r="AY147" s="18" t="s">
        <v>124</v>
      </c>
      <c r="BE147" s="243">
        <f>IF(N147="základní",J147,0)</f>
        <v>0</v>
      </c>
      <c r="BF147" s="243">
        <f>IF(N147="snížená",J147,0)</f>
        <v>0</v>
      </c>
      <c r="BG147" s="243">
        <f>IF(N147="zákl. přenesená",J147,0)</f>
        <v>0</v>
      </c>
      <c r="BH147" s="243">
        <f>IF(N147="sníž. přenesená",J147,0)</f>
        <v>0</v>
      </c>
      <c r="BI147" s="243">
        <f>IF(N147="nulová",J147,0)</f>
        <v>0</v>
      </c>
      <c r="BJ147" s="18" t="s">
        <v>131</v>
      </c>
      <c r="BK147" s="243">
        <f>ROUND(I147*H147,2)</f>
        <v>0</v>
      </c>
      <c r="BL147" s="18" t="s">
        <v>130</v>
      </c>
      <c r="BM147" s="242" t="s">
        <v>160</v>
      </c>
    </row>
    <row r="148" spans="1:63" s="12" customFormat="1" ht="22.8" customHeight="1">
      <c r="A148" s="12"/>
      <c r="B148" s="214"/>
      <c r="C148" s="215"/>
      <c r="D148" s="216" t="s">
        <v>75</v>
      </c>
      <c r="E148" s="228" t="s">
        <v>131</v>
      </c>
      <c r="F148" s="228" t="s">
        <v>161</v>
      </c>
      <c r="G148" s="215"/>
      <c r="H148" s="215"/>
      <c r="I148" s="218"/>
      <c r="J148" s="229">
        <f>BK148</f>
        <v>0</v>
      </c>
      <c r="K148" s="215"/>
      <c r="L148" s="220"/>
      <c r="M148" s="221"/>
      <c r="N148" s="222"/>
      <c r="O148" s="222"/>
      <c r="P148" s="223">
        <f>SUM(P149:P160)</f>
        <v>0</v>
      </c>
      <c r="Q148" s="222"/>
      <c r="R148" s="223">
        <f>SUM(R149:R160)</f>
        <v>22.56352976</v>
      </c>
      <c r="S148" s="222"/>
      <c r="T148" s="224">
        <f>SUM(T149:T160)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25" t="s">
        <v>81</v>
      </c>
      <c r="AT148" s="226" t="s">
        <v>75</v>
      </c>
      <c r="AU148" s="226" t="s">
        <v>81</v>
      </c>
      <c r="AY148" s="225" t="s">
        <v>124</v>
      </c>
      <c r="BK148" s="227">
        <f>SUM(BK149:BK160)</f>
        <v>0</v>
      </c>
    </row>
    <row r="149" spans="1:65" s="2" customFormat="1" ht="16.5" customHeight="1">
      <c r="A149" s="39"/>
      <c r="B149" s="40"/>
      <c r="C149" s="230" t="s">
        <v>162</v>
      </c>
      <c r="D149" s="230" t="s">
        <v>126</v>
      </c>
      <c r="E149" s="231" t="s">
        <v>163</v>
      </c>
      <c r="F149" s="232" t="s">
        <v>164</v>
      </c>
      <c r="G149" s="233" t="s">
        <v>137</v>
      </c>
      <c r="H149" s="234">
        <v>6.56</v>
      </c>
      <c r="I149" s="235"/>
      <c r="J149" s="236">
        <f>ROUND(I149*H149,2)</f>
        <v>0</v>
      </c>
      <c r="K149" s="237"/>
      <c r="L149" s="45"/>
      <c r="M149" s="238" t="s">
        <v>1</v>
      </c>
      <c r="N149" s="239" t="s">
        <v>42</v>
      </c>
      <c r="O149" s="92"/>
      <c r="P149" s="240">
        <f>O149*H149</f>
        <v>0</v>
      </c>
      <c r="Q149" s="240">
        <v>1.9205</v>
      </c>
      <c r="R149" s="240">
        <f>Q149*H149</f>
        <v>12.59848</v>
      </c>
      <c r="S149" s="240">
        <v>0</v>
      </c>
      <c r="T149" s="241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42" t="s">
        <v>130</v>
      </c>
      <c r="AT149" s="242" t="s">
        <v>126</v>
      </c>
      <c r="AU149" s="242" t="s">
        <v>131</v>
      </c>
      <c r="AY149" s="18" t="s">
        <v>124</v>
      </c>
      <c r="BE149" s="243">
        <f>IF(N149="základní",J149,0)</f>
        <v>0</v>
      </c>
      <c r="BF149" s="243">
        <f>IF(N149="snížená",J149,0)</f>
        <v>0</v>
      </c>
      <c r="BG149" s="243">
        <f>IF(N149="zákl. přenesená",J149,0)</f>
        <v>0</v>
      </c>
      <c r="BH149" s="243">
        <f>IF(N149="sníž. přenesená",J149,0)</f>
        <v>0</v>
      </c>
      <c r="BI149" s="243">
        <f>IF(N149="nulová",J149,0)</f>
        <v>0</v>
      </c>
      <c r="BJ149" s="18" t="s">
        <v>131</v>
      </c>
      <c r="BK149" s="243">
        <f>ROUND(I149*H149,2)</f>
        <v>0</v>
      </c>
      <c r="BL149" s="18" t="s">
        <v>130</v>
      </c>
      <c r="BM149" s="242" t="s">
        <v>165</v>
      </c>
    </row>
    <row r="150" spans="1:65" s="2" customFormat="1" ht="16.5" customHeight="1">
      <c r="A150" s="39"/>
      <c r="B150" s="40"/>
      <c r="C150" s="230" t="s">
        <v>166</v>
      </c>
      <c r="D150" s="230" t="s">
        <v>126</v>
      </c>
      <c r="E150" s="231" t="s">
        <v>167</v>
      </c>
      <c r="F150" s="232" t="s">
        <v>168</v>
      </c>
      <c r="G150" s="233" t="s">
        <v>129</v>
      </c>
      <c r="H150" s="234">
        <v>16.4</v>
      </c>
      <c r="I150" s="235"/>
      <c r="J150" s="236">
        <f>ROUND(I150*H150,2)</f>
        <v>0</v>
      </c>
      <c r="K150" s="237"/>
      <c r="L150" s="45"/>
      <c r="M150" s="238" t="s">
        <v>1</v>
      </c>
      <c r="N150" s="239" t="s">
        <v>42</v>
      </c>
      <c r="O150" s="92"/>
      <c r="P150" s="240">
        <f>O150*H150</f>
        <v>0</v>
      </c>
      <c r="Q150" s="240">
        <v>0.00031</v>
      </c>
      <c r="R150" s="240">
        <f>Q150*H150</f>
        <v>0.005084</v>
      </c>
      <c r="S150" s="240">
        <v>0</v>
      </c>
      <c r="T150" s="241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2" t="s">
        <v>130</v>
      </c>
      <c r="AT150" s="242" t="s">
        <v>126</v>
      </c>
      <c r="AU150" s="242" t="s">
        <v>131</v>
      </c>
      <c r="AY150" s="18" t="s">
        <v>124</v>
      </c>
      <c r="BE150" s="243">
        <f>IF(N150="základní",J150,0)</f>
        <v>0</v>
      </c>
      <c r="BF150" s="243">
        <f>IF(N150="snížená",J150,0)</f>
        <v>0</v>
      </c>
      <c r="BG150" s="243">
        <f>IF(N150="zákl. přenesená",J150,0)</f>
        <v>0</v>
      </c>
      <c r="BH150" s="243">
        <f>IF(N150="sníž. přenesená",J150,0)</f>
        <v>0</v>
      </c>
      <c r="BI150" s="243">
        <f>IF(N150="nulová",J150,0)</f>
        <v>0</v>
      </c>
      <c r="BJ150" s="18" t="s">
        <v>131</v>
      </c>
      <c r="BK150" s="243">
        <f>ROUND(I150*H150,2)</f>
        <v>0</v>
      </c>
      <c r="BL150" s="18" t="s">
        <v>130</v>
      </c>
      <c r="BM150" s="242" t="s">
        <v>169</v>
      </c>
    </row>
    <row r="151" spans="1:51" s="13" customFormat="1" ht="12">
      <c r="A151" s="13"/>
      <c r="B151" s="244"/>
      <c r="C151" s="245"/>
      <c r="D151" s="246" t="s">
        <v>133</v>
      </c>
      <c r="E151" s="247" t="s">
        <v>1</v>
      </c>
      <c r="F151" s="248" t="s">
        <v>134</v>
      </c>
      <c r="G151" s="245"/>
      <c r="H151" s="249">
        <v>16.4</v>
      </c>
      <c r="I151" s="250"/>
      <c r="J151" s="245"/>
      <c r="K151" s="245"/>
      <c r="L151" s="251"/>
      <c r="M151" s="252"/>
      <c r="N151" s="253"/>
      <c r="O151" s="253"/>
      <c r="P151" s="253"/>
      <c r="Q151" s="253"/>
      <c r="R151" s="253"/>
      <c r="S151" s="253"/>
      <c r="T151" s="25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5" t="s">
        <v>133</v>
      </c>
      <c r="AU151" s="255" t="s">
        <v>131</v>
      </c>
      <c r="AV151" s="13" t="s">
        <v>131</v>
      </c>
      <c r="AW151" s="13" t="s">
        <v>32</v>
      </c>
      <c r="AX151" s="13" t="s">
        <v>81</v>
      </c>
      <c r="AY151" s="255" t="s">
        <v>124</v>
      </c>
    </row>
    <row r="152" spans="1:65" s="2" customFormat="1" ht="16.5" customHeight="1">
      <c r="A152" s="39"/>
      <c r="B152" s="40"/>
      <c r="C152" s="277" t="s">
        <v>170</v>
      </c>
      <c r="D152" s="277" t="s">
        <v>171</v>
      </c>
      <c r="E152" s="278" t="s">
        <v>172</v>
      </c>
      <c r="F152" s="279" t="s">
        <v>173</v>
      </c>
      <c r="G152" s="280" t="s">
        <v>129</v>
      </c>
      <c r="H152" s="281">
        <v>16.4</v>
      </c>
      <c r="I152" s="282"/>
      <c r="J152" s="283">
        <f>ROUND(I152*H152,2)</f>
        <v>0</v>
      </c>
      <c r="K152" s="284"/>
      <c r="L152" s="285"/>
      <c r="M152" s="286" t="s">
        <v>1</v>
      </c>
      <c r="N152" s="287" t="s">
        <v>42</v>
      </c>
      <c r="O152" s="92"/>
      <c r="P152" s="240">
        <f>O152*H152</f>
        <v>0</v>
      </c>
      <c r="Q152" s="240">
        <v>0.0002</v>
      </c>
      <c r="R152" s="240">
        <f>Q152*H152</f>
        <v>0.00328</v>
      </c>
      <c r="S152" s="240">
        <v>0</v>
      </c>
      <c r="T152" s="241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42" t="s">
        <v>166</v>
      </c>
      <c r="AT152" s="242" t="s">
        <v>171</v>
      </c>
      <c r="AU152" s="242" t="s">
        <v>131</v>
      </c>
      <c r="AY152" s="18" t="s">
        <v>124</v>
      </c>
      <c r="BE152" s="243">
        <f>IF(N152="základní",J152,0)</f>
        <v>0</v>
      </c>
      <c r="BF152" s="243">
        <f>IF(N152="snížená",J152,0)</f>
        <v>0</v>
      </c>
      <c r="BG152" s="243">
        <f>IF(N152="zákl. přenesená",J152,0)</f>
        <v>0</v>
      </c>
      <c r="BH152" s="243">
        <f>IF(N152="sníž. přenesená",J152,0)</f>
        <v>0</v>
      </c>
      <c r="BI152" s="243">
        <f>IF(N152="nulová",J152,0)</f>
        <v>0</v>
      </c>
      <c r="BJ152" s="18" t="s">
        <v>131</v>
      </c>
      <c r="BK152" s="243">
        <f>ROUND(I152*H152,2)</f>
        <v>0</v>
      </c>
      <c r="BL152" s="18" t="s">
        <v>130</v>
      </c>
      <c r="BM152" s="242" t="s">
        <v>174</v>
      </c>
    </row>
    <row r="153" spans="1:65" s="2" customFormat="1" ht="21.75" customHeight="1">
      <c r="A153" s="39"/>
      <c r="B153" s="40"/>
      <c r="C153" s="230" t="s">
        <v>175</v>
      </c>
      <c r="D153" s="230" t="s">
        <v>126</v>
      </c>
      <c r="E153" s="231" t="s">
        <v>176</v>
      </c>
      <c r="F153" s="232" t="s">
        <v>177</v>
      </c>
      <c r="G153" s="233" t="s">
        <v>178</v>
      </c>
      <c r="H153" s="234">
        <v>32.8</v>
      </c>
      <c r="I153" s="235"/>
      <c r="J153" s="236">
        <f>ROUND(I153*H153,2)</f>
        <v>0</v>
      </c>
      <c r="K153" s="237"/>
      <c r="L153" s="45"/>
      <c r="M153" s="238" t="s">
        <v>1</v>
      </c>
      <c r="N153" s="239" t="s">
        <v>42</v>
      </c>
      <c r="O153" s="92"/>
      <c r="P153" s="240">
        <f>O153*H153</f>
        <v>0</v>
      </c>
      <c r="Q153" s="240">
        <v>0.2044</v>
      </c>
      <c r="R153" s="240">
        <f>Q153*H153</f>
        <v>6.704319999999999</v>
      </c>
      <c r="S153" s="240">
        <v>0</v>
      </c>
      <c r="T153" s="241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42" t="s">
        <v>130</v>
      </c>
      <c r="AT153" s="242" t="s">
        <v>126</v>
      </c>
      <c r="AU153" s="242" t="s">
        <v>131</v>
      </c>
      <c r="AY153" s="18" t="s">
        <v>124</v>
      </c>
      <c r="BE153" s="243">
        <f>IF(N153="základní",J153,0)</f>
        <v>0</v>
      </c>
      <c r="BF153" s="243">
        <f>IF(N153="snížená",J153,0)</f>
        <v>0</v>
      </c>
      <c r="BG153" s="243">
        <f>IF(N153="zákl. přenesená",J153,0)</f>
        <v>0</v>
      </c>
      <c r="BH153" s="243">
        <f>IF(N153="sníž. přenesená",J153,0)</f>
        <v>0</v>
      </c>
      <c r="BI153" s="243">
        <f>IF(N153="nulová",J153,0)</f>
        <v>0</v>
      </c>
      <c r="BJ153" s="18" t="s">
        <v>131</v>
      </c>
      <c r="BK153" s="243">
        <f>ROUND(I153*H153,2)</f>
        <v>0</v>
      </c>
      <c r="BL153" s="18" t="s">
        <v>130</v>
      </c>
      <c r="BM153" s="242" t="s">
        <v>179</v>
      </c>
    </row>
    <row r="154" spans="1:51" s="13" customFormat="1" ht="12">
      <c r="A154" s="13"/>
      <c r="B154" s="244"/>
      <c r="C154" s="245"/>
      <c r="D154" s="246" t="s">
        <v>133</v>
      </c>
      <c r="E154" s="247" t="s">
        <v>1</v>
      </c>
      <c r="F154" s="248" t="s">
        <v>180</v>
      </c>
      <c r="G154" s="245"/>
      <c r="H154" s="249">
        <v>32.8</v>
      </c>
      <c r="I154" s="250"/>
      <c r="J154" s="245"/>
      <c r="K154" s="245"/>
      <c r="L154" s="251"/>
      <c r="M154" s="252"/>
      <c r="N154" s="253"/>
      <c r="O154" s="253"/>
      <c r="P154" s="253"/>
      <c r="Q154" s="253"/>
      <c r="R154" s="253"/>
      <c r="S154" s="253"/>
      <c r="T154" s="25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5" t="s">
        <v>133</v>
      </c>
      <c r="AU154" s="255" t="s">
        <v>131</v>
      </c>
      <c r="AV154" s="13" t="s">
        <v>131</v>
      </c>
      <c r="AW154" s="13" t="s">
        <v>32</v>
      </c>
      <c r="AX154" s="13" t="s">
        <v>81</v>
      </c>
      <c r="AY154" s="255" t="s">
        <v>124</v>
      </c>
    </row>
    <row r="155" spans="1:65" s="2" customFormat="1" ht="16.5" customHeight="1">
      <c r="A155" s="39"/>
      <c r="B155" s="40"/>
      <c r="C155" s="230" t="s">
        <v>181</v>
      </c>
      <c r="D155" s="230" t="s">
        <v>126</v>
      </c>
      <c r="E155" s="231" t="s">
        <v>182</v>
      </c>
      <c r="F155" s="232" t="s">
        <v>183</v>
      </c>
      <c r="G155" s="233" t="s">
        <v>137</v>
      </c>
      <c r="H155" s="234">
        <v>0.086</v>
      </c>
      <c r="I155" s="235"/>
      <c r="J155" s="236">
        <f>ROUND(I155*H155,2)</f>
        <v>0</v>
      </c>
      <c r="K155" s="237"/>
      <c r="L155" s="45"/>
      <c r="M155" s="238" t="s">
        <v>1</v>
      </c>
      <c r="N155" s="239" t="s">
        <v>42</v>
      </c>
      <c r="O155" s="92"/>
      <c r="P155" s="240">
        <f>O155*H155</f>
        <v>0</v>
      </c>
      <c r="Q155" s="240">
        <v>1.98</v>
      </c>
      <c r="R155" s="240">
        <f>Q155*H155</f>
        <v>0.17028</v>
      </c>
      <c r="S155" s="240">
        <v>0</v>
      </c>
      <c r="T155" s="241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42" t="s">
        <v>130</v>
      </c>
      <c r="AT155" s="242" t="s">
        <v>126</v>
      </c>
      <c r="AU155" s="242" t="s">
        <v>131</v>
      </c>
      <c r="AY155" s="18" t="s">
        <v>124</v>
      </c>
      <c r="BE155" s="243">
        <f>IF(N155="základní",J155,0)</f>
        <v>0</v>
      </c>
      <c r="BF155" s="243">
        <f>IF(N155="snížená",J155,0)</f>
        <v>0</v>
      </c>
      <c r="BG155" s="243">
        <f>IF(N155="zákl. přenesená",J155,0)</f>
        <v>0</v>
      </c>
      <c r="BH155" s="243">
        <f>IF(N155="sníž. přenesená",J155,0)</f>
        <v>0</v>
      </c>
      <c r="BI155" s="243">
        <f>IF(N155="nulová",J155,0)</f>
        <v>0</v>
      </c>
      <c r="BJ155" s="18" t="s">
        <v>131</v>
      </c>
      <c r="BK155" s="243">
        <f>ROUND(I155*H155,2)</f>
        <v>0</v>
      </c>
      <c r="BL155" s="18" t="s">
        <v>130</v>
      </c>
      <c r="BM155" s="242" t="s">
        <v>184</v>
      </c>
    </row>
    <row r="156" spans="1:51" s="13" customFormat="1" ht="12">
      <c r="A156" s="13"/>
      <c r="B156" s="244"/>
      <c r="C156" s="245"/>
      <c r="D156" s="246" t="s">
        <v>133</v>
      </c>
      <c r="E156" s="247" t="s">
        <v>1</v>
      </c>
      <c r="F156" s="248" t="s">
        <v>185</v>
      </c>
      <c r="G156" s="245"/>
      <c r="H156" s="249">
        <v>0.086</v>
      </c>
      <c r="I156" s="250"/>
      <c r="J156" s="245"/>
      <c r="K156" s="245"/>
      <c r="L156" s="251"/>
      <c r="M156" s="252"/>
      <c r="N156" s="253"/>
      <c r="O156" s="253"/>
      <c r="P156" s="253"/>
      <c r="Q156" s="253"/>
      <c r="R156" s="253"/>
      <c r="S156" s="253"/>
      <c r="T156" s="25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5" t="s">
        <v>133</v>
      </c>
      <c r="AU156" s="255" t="s">
        <v>131</v>
      </c>
      <c r="AV156" s="13" t="s">
        <v>131</v>
      </c>
      <c r="AW156" s="13" t="s">
        <v>32</v>
      </c>
      <c r="AX156" s="13" t="s">
        <v>81</v>
      </c>
      <c r="AY156" s="255" t="s">
        <v>124</v>
      </c>
    </row>
    <row r="157" spans="1:65" s="2" customFormat="1" ht="16.5" customHeight="1">
      <c r="A157" s="39"/>
      <c r="B157" s="40"/>
      <c r="C157" s="230" t="s">
        <v>186</v>
      </c>
      <c r="D157" s="230" t="s">
        <v>126</v>
      </c>
      <c r="E157" s="231" t="s">
        <v>187</v>
      </c>
      <c r="F157" s="232" t="s">
        <v>188</v>
      </c>
      <c r="G157" s="233" t="s">
        <v>137</v>
      </c>
      <c r="H157" s="234">
        <v>0.684</v>
      </c>
      <c r="I157" s="235"/>
      <c r="J157" s="236">
        <f>ROUND(I157*H157,2)</f>
        <v>0</v>
      </c>
      <c r="K157" s="237"/>
      <c r="L157" s="45"/>
      <c r="M157" s="238" t="s">
        <v>1</v>
      </c>
      <c r="N157" s="239" t="s">
        <v>42</v>
      </c>
      <c r="O157" s="92"/>
      <c r="P157" s="240">
        <f>O157*H157</f>
        <v>0</v>
      </c>
      <c r="Q157" s="240">
        <v>2.25634</v>
      </c>
      <c r="R157" s="240">
        <f>Q157*H157</f>
        <v>1.54333656</v>
      </c>
      <c r="S157" s="240">
        <v>0</v>
      </c>
      <c r="T157" s="241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42" t="s">
        <v>130</v>
      </c>
      <c r="AT157" s="242" t="s">
        <v>126</v>
      </c>
      <c r="AU157" s="242" t="s">
        <v>131</v>
      </c>
      <c r="AY157" s="18" t="s">
        <v>124</v>
      </c>
      <c r="BE157" s="243">
        <f>IF(N157="základní",J157,0)</f>
        <v>0</v>
      </c>
      <c r="BF157" s="243">
        <f>IF(N157="snížená",J157,0)</f>
        <v>0</v>
      </c>
      <c r="BG157" s="243">
        <f>IF(N157="zákl. přenesená",J157,0)</f>
        <v>0</v>
      </c>
      <c r="BH157" s="243">
        <f>IF(N157="sníž. přenesená",J157,0)</f>
        <v>0</v>
      </c>
      <c r="BI157" s="243">
        <f>IF(N157="nulová",J157,0)</f>
        <v>0</v>
      </c>
      <c r="BJ157" s="18" t="s">
        <v>131</v>
      </c>
      <c r="BK157" s="243">
        <f>ROUND(I157*H157,2)</f>
        <v>0</v>
      </c>
      <c r="BL157" s="18" t="s">
        <v>130</v>
      </c>
      <c r="BM157" s="242" t="s">
        <v>189</v>
      </c>
    </row>
    <row r="158" spans="1:51" s="13" customFormat="1" ht="12">
      <c r="A158" s="13"/>
      <c r="B158" s="244"/>
      <c r="C158" s="245"/>
      <c r="D158" s="246" t="s">
        <v>133</v>
      </c>
      <c r="E158" s="247" t="s">
        <v>1</v>
      </c>
      <c r="F158" s="248" t="s">
        <v>190</v>
      </c>
      <c r="G158" s="245"/>
      <c r="H158" s="249">
        <v>0.684</v>
      </c>
      <c r="I158" s="250"/>
      <c r="J158" s="245"/>
      <c r="K158" s="245"/>
      <c r="L158" s="251"/>
      <c r="M158" s="252"/>
      <c r="N158" s="253"/>
      <c r="O158" s="253"/>
      <c r="P158" s="253"/>
      <c r="Q158" s="253"/>
      <c r="R158" s="253"/>
      <c r="S158" s="253"/>
      <c r="T158" s="25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5" t="s">
        <v>133</v>
      </c>
      <c r="AU158" s="255" t="s">
        <v>131</v>
      </c>
      <c r="AV158" s="13" t="s">
        <v>131</v>
      </c>
      <c r="AW158" s="13" t="s">
        <v>32</v>
      </c>
      <c r="AX158" s="13" t="s">
        <v>81</v>
      </c>
      <c r="AY158" s="255" t="s">
        <v>124</v>
      </c>
    </row>
    <row r="159" spans="1:65" s="2" customFormat="1" ht="16.5" customHeight="1">
      <c r="A159" s="39"/>
      <c r="B159" s="40"/>
      <c r="C159" s="230" t="s">
        <v>191</v>
      </c>
      <c r="D159" s="230" t="s">
        <v>126</v>
      </c>
      <c r="E159" s="231" t="s">
        <v>192</v>
      </c>
      <c r="F159" s="232" t="s">
        <v>193</v>
      </c>
      <c r="G159" s="233" t="s">
        <v>129</v>
      </c>
      <c r="H159" s="234">
        <v>2.28</v>
      </c>
      <c r="I159" s="235"/>
      <c r="J159" s="236">
        <f>ROUND(I159*H159,2)</f>
        <v>0</v>
      </c>
      <c r="K159" s="237"/>
      <c r="L159" s="45"/>
      <c r="M159" s="238" t="s">
        <v>1</v>
      </c>
      <c r="N159" s="239" t="s">
        <v>42</v>
      </c>
      <c r="O159" s="92"/>
      <c r="P159" s="240">
        <f>O159*H159</f>
        <v>0</v>
      </c>
      <c r="Q159" s="240">
        <v>0.67489</v>
      </c>
      <c r="R159" s="240">
        <f>Q159*H159</f>
        <v>1.5387491999999998</v>
      </c>
      <c r="S159" s="240">
        <v>0</v>
      </c>
      <c r="T159" s="241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42" t="s">
        <v>130</v>
      </c>
      <c r="AT159" s="242" t="s">
        <v>126</v>
      </c>
      <c r="AU159" s="242" t="s">
        <v>131</v>
      </c>
      <c r="AY159" s="18" t="s">
        <v>124</v>
      </c>
      <c r="BE159" s="243">
        <f>IF(N159="základní",J159,0)</f>
        <v>0</v>
      </c>
      <c r="BF159" s="243">
        <f>IF(N159="snížená",J159,0)</f>
        <v>0</v>
      </c>
      <c r="BG159" s="243">
        <f>IF(N159="zákl. přenesená",J159,0)</f>
        <v>0</v>
      </c>
      <c r="BH159" s="243">
        <f>IF(N159="sníž. přenesená",J159,0)</f>
        <v>0</v>
      </c>
      <c r="BI159" s="243">
        <f>IF(N159="nulová",J159,0)</f>
        <v>0</v>
      </c>
      <c r="BJ159" s="18" t="s">
        <v>131</v>
      </c>
      <c r="BK159" s="243">
        <f>ROUND(I159*H159,2)</f>
        <v>0</v>
      </c>
      <c r="BL159" s="18" t="s">
        <v>130</v>
      </c>
      <c r="BM159" s="242" t="s">
        <v>194</v>
      </c>
    </row>
    <row r="160" spans="1:51" s="13" customFormat="1" ht="12">
      <c r="A160" s="13"/>
      <c r="B160" s="244"/>
      <c r="C160" s="245"/>
      <c r="D160" s="246" t="s">
        <v>133</v>
      </c>
      <c r="E160" s="247" t="s">
        <v>1</v>
      </c>
      <c r="F160" s="248" t="s">
        <v>195</v>
      </c>
      <c r="G160" s="245"/>
      <c r="H160" s="249">
        <v>2.28</v>
      </c>
      <c r="I160" s="250"/>
      <c r="J160" s="245"/>
      <c r="K160" s="245"/>
      <c r="L160" s="251"/>
      <c r="M160" s="252"/>
      <c r="N160" s="253"/>
      <c r="O160" s="253"/>
      <c r="P160" s="253"/>
      <c r="Q160" s="253"/>
      <c r="R160" s="253"/>
      <c r="S160" s="253"/>
      <c r="T160" s="254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5" t="s">
        <v>133</v>
      </c>
      <c r="AU160" s="255" t="s">
        <v>131</v>
      </c>
      <c r="AV160" s="13" t="s">
        <v>131</v>
      </c>
      <c r="AW160" s="13" t="s">
        <v>32</v>
      </c>
      <c r="AX160" s="13" t="s">
        <v>81</v>
      </c>
      <c r="AY160" s="255" t="s">
        <v>124</v>
      </c>
    </row>
    <row r="161" spans="1:63" s="12" customFormat="1" ht="22.8" customHeight="1">
      <c r="A161" s="12"/>
      <c r="B161" s="214"/>
      <c r="C161" s="215"/>
      <c r="D161" s="216" t="s">
        <v>75</v>
      </c>
      <c r="E161" s="228" t="s">
        <v>144</v>
      </c>
      <c r="F161" s="228" t="s">
        <v>196</v>
      </c>
      <c r="G161" s="215"/>
      <c r="H161" s="215"/>
      <c r="I161" s="218"/>
      <c r="J161" s="229">
        <f>BK161</f>
        <v>0</v>
      </c>
      <c r="K161" s="215"/>
      <c r="L161" s="220"/>
      <c r="M161" s="221"/>
      <c r="N161" s="222"/>
      <c r="O161" s="222"/>
      <c r="P161" s="223">
        <f>SUM(P162:P166)</f>
        <v>0</v>
      </c>
      <c r="Q161" s="222"/>
      <c r="R161" s="223">
        <f>SUM(R162:R166)</f>
        <v>0.2363903</v>
      </c>
      <c r="S161" s="222"/>
      <c r="T161" s="224">
        <f>SUM(T162:T166)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25" t="s">
        <v>81</v>
      </c>
      <c r="AT161" s="226" t="s">
        <v>75</v>
      </c>
      <c r="AU161" s="226" t="s">
        <v>81</v>
      </c>
      <c r="AY161" s="225" t="s">
        <v>124</v>
      </c>
      <c r="BK161" s="227">
        <f>SUM(BK162:BK166)</f>
        <v>0</v>
      </c>
    </row>
    <row r="162" spans="1:65" s="2" customFormat="1" ht="16.5" customHeight="1">
      <c r="A162" s="39"/>
      <c r="B162" s="40"/>
      <c r="C162" s="230" t="s">
        <v>197</v>
      </c>
      <c r="D162" s="230" t="s">
        <v>126</v>
      </c>
      <c r="E162" s="231" t="s">
        <v>198</v>
      </c>
      <c r="F162" s="232" t="s">
        <v>199</v>
      </c>
      <c r="G162" s="233" t="s">
        <v>200</v>
      </c>
      <c r="H162" s="234">
        <v>14</v>
      </c>
      <c r="I162" s="235"/>
      <c r="J162" s="236">
        <f>ROUND(I162*H162,2)</f>
        <v>0</v>
      </c>
      <c r="K162" s="237"/>
      <c r="L162" s="45"/>
      <c r="M162" s="238" t="s">
        <v>1</v>
      </c>
      <c r="N162" s="239" t="s">
        <v>42</v>
      </c>
      <c r="O162" s="92"/>
      <c r="P162" s="240">
        <f>O162*H162</f>
        <v>0</v>
      </c>
      <c r="Q162" s="240">
        <v>0.01262</v>
      </c>
      <c r="R162" s="240">
        <f>Q162*H162</f>
        <v>0.17668</v>
      </c>
      <c r="S162" s="240">
        <v>0</v>
      </c>
      <c r="T162" s="241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42" t="s">
        <v>130</v>
      </c>
      <c r="AT162" s="242" t="s">
        <v>126</v>
      </c>
      <c r="AU162" s="242" t="s">
        <v>131</v>
      </c>
      <c r="AY162" s="18" t="s">
        <v>124</v>
      </c>
      <c r="BE162" s="243">
        <f>IF(N162="základní",J162,0)</f>
        <v>0</v>
      </c>
      <c r="BF162" s="243">
        <f>IF(N162="snížená",J162,0)</f>
        <v>0</v>
      </c>
      <c r="BG162" s="243">
        <f>IF(N162="zákl. přenesená",J162,0)</f>
        <v>0</v>
      </c>
      <c r="BH162" s="243">
        <f>IF(N162="sníž. přenesená",J162,0)</f>
        <v>0</v>
      </c>
      <c r="BI162" s="243">
        <f>IF(N162="nulová",J162,0)</f>
        <v>0</v>
      </c>
      <c r="BJ162" s="18" t="s">
        <v>131</v>
      </c>
      <c r="BK162" s="243">
        <f>ROUND(I162*H162,2)</f>
        <v>0</v>
      </c>
      <c r="BL162" s="18" t="s">
        <v>130</v>
      </c>
      <c r="BM162" s="242" t="s">
        <v>201</v>
      </c>
    </row>
    <row r="163" spans="1:51" s="14" customFormat="1" ht="12">
      <c r="A163" s="14"/>
      <c r="B163" s="256"/>
      <c r="C163" s="257"/>
      <c r="D163" s="246" t="s">
        <v>133</v>
      </c>
      <c r="E163" s="258" t="s">
        <v>1</v>
      </c>
      <c r="F163" s="259" t="s">
        <v>202</v>
      </c>
      <c r="G163" s="257"/>
      <c r="H163" s="258" t="s">
        <v>1</v>
      </c>
      <c r="I163" s="260"/>
      <c r="J163" s="257"/>
      <c r="K163" s="257"/>
      <c r="L163" s="261"/>
      <c r="M163" s="262"/>
      <c r="N163" s="263"/>
      <c r="O163" s="263"/>
      <c r="P163" s="263"/>
      <c r="Q163" s="263"/>
      <c r="R163" s="263"/>
      <c r="S163" s="263"/>
      <c r="T163" s="26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65" t="s">
        <v>133</v>
      </c>
      <c r="AU163" s="265" t="s">
        <v>131</v>
      </c>
      <c r="AV163" s="14" t="s">
        <v>81</v>
      </c>
      <c r="AW163" s="14" t="s">
        <v>32</v>
      </c>
      <c r="AX163" s="14" t="s">
        <v>76</v>
      </c>
      <c r="AY163" s="265" t="s">
        <v>124</v>
      </c>
    </row>
    <row r="164" spans="1:51" s="13" customFormat="1" ht="12">
      <c r="A164" s="13"/>
      <c r="B164" s="244"/>
      <c r="C164" s="245"/>
      <c r="D164" s="246" t="s">
        <v>133</v>
      </c>
      <c r="E164" s="247" t="s">
        <v>1</v>
      </c>
      <c r="F164" s="248" t="s">
        <v>197</v>
      </c>
      <c r="G164" s="245"/>
      <c r="H164" s="249">
        <v>14</v>
      </c>
      <c r="I164" s="250"/>
      <c r="J164" s="245"/>
      <c r="K164" s="245"/>
      <c r="L164" s="251"/>
      <c r="M164" s="252"/>
      <c r="N164" s="253"/>
      <c r="O164" s="253"/>
      <c r="P164" s="253"/>
      <c r="Q164" s="253"/>
      <c r="R164" s="253"/>
      <c r="S164" s="253"/>
      <c r="T164" s="25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5" t="s">
        <v>133</v>
      </c>
      <c r="AU164" s="255" t="s">
        <v>131</v>
      </c>
      <c r="AV164" s="13" t="s">
        <v>131</v>
      </c>
      <c r="AW164" s="13" t="s">
        <v>32</v>
      </c>
      <c r="AX164" s="13" t="s">
        <v>81</v>
      </c>
      <c r="AY164" s="255" t="s">
        <v>124</v>
      </c>
    </row>
    <row r="165" spans="1:65" s="2" customFormat="1" ht="16.5" customHeight="1">
      <c r="A165" s="39"/>
      <c r="B165" s="40"/>
      <c r="C165" s="230" t="s">
        <v>8</v>
      </c>
      <c r="D165" s="230" t="s">
        <v>126</v>
      </c>
      <c r="E165" s="231" t="s">
        <v>203</v>
      </c>
      <c r="F165" s="232" t="s">
        <v>204</v>
      </c>
      <c r="G165" s="233" t="s">
        <v>137</v>
      </c>
      <c r="H165" s="234">
        <v>0.023</v>
      </c>
      <c r="I165" s="235"/>
      <c r="J165" s="236">
        <f>ROUND(I165*H165,2)</f>
        <v>0</v>
      </c>
      <c r="K165" s="237"/>
      <c r="L165" s="45"/>
      <c r="M165" s="238" t="s">
        <v>1</v>
      </c>
      <c r="N165" s="239" t="s">
        <v>42</v>
      </c>
      <c r="O165" s="92"/>
      <c r="P165" s="240">
        <f>O165*H165</f>
        <v>0</v>
      </c>
      <c r="Q165" s="240">
        <v>2.5961</v>
      </c>
      <c r="R165" s="240">
        <f>Q165*H165</f>
        <v>0.059710299999999994</v>
      </c>
      <c r="S165" s="240">
        <v>0</v>
      </c>
      <c r="T165" s="241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42" t="s">
        <v>130</v>
      </c>
      <c r="AT165" s="242" t="s">
        <v>126</v>
      </c>
      <c r="AU165" s="242" t="s">
        <v>131</v>
      </c>
      <c r="AY165" s="18" t="s">
        <v>124</v>
      </c>
      <c r="BE165" s="243">
        <f>IF(N165="základní",J165,0)</f>
        <v>0</v>
      </c>
      <c r="BF165" s="243">
        <f>IF(N165="snížená",J165,0)</f>
        <v>0</v>
      </c>
      <c r="BG165" s="243">
        <f>IF(N165="zákl. přenesená",J165,0)</f>
        <v>0</v>
      </c>
      <c r="BH165" s="243">
        <f>IF(N165="sníž. přenesená",J165,0)</f>
        <v>0</v>
      </c>
      <c r="BI165" s="243">
        <f>IF(N165="nulová",J165,0)</f>
        <v>0</v>
      </c>
      <c r="BJ165" s="18" t="s">
        <v>131</v>
      </c>
      <c r="BK165" s="243">
        <f>ROUND(I165*H165,2)</f>
        <v>0</v>
      </c>
      <c r="BL165" s="18" t="s">
        <v>130</v>
      </c>
      <c r="BM165" s="242" t="s">
        <v>205</v>
      </c>
    </row>
    <row r="166" spans="1:51" s="13" customFormat="1" ht="12">
      <c r="A166" s="13"/>
      <c r="B166" s="244"/>
      <c r="C166" s="245"/>
      <c r="D166" s="246" t="s">
        <v>133</v>
      </c>
      <c r="E166" s="247" t="s">
        <v>1</v>
      </c>
      <c r="F166" s="248" t="s">
        <v>206</v>
      </c>
      <c r="G166" s="245"/>
      <c r="H166" s="249">
        <v>0.023</v>
      </c>
      <c r="I166" s="250"/>
      <c r="J166" s="245"/>
      <c r="K166" s="245"/>
      <c r="L166" s="251"/>
      <c r="M166" s="252"/>
      <c r="N166" s="253"/>
      <c r="O166" s="253"/>
      <c r="P166" s="253"/>
      <c r="Q166" s="253"/>
      <c r="R166" s="253"/>
      <c r="S166" s="253"/>
      <c r="T166" s="254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5" t="s">
        <v>133</v>
      </c>
      <c r="AU166" s="255" t="s">
        <v>131</v>
      </c>
      <c r="AV166" s="13" t="s">
        <v>131</v>
      </c>
      <c r="AW166" s="13" t="s">
        <v>32</v>
      </c>
      <c r="AX166" s="13" t="s">
        <v>81</v>
      </c>
      <c r="AY166" s="255" t="s">
        <v>124</v>
      </c>
    </row>
    <row r="167" spans="1:63" s="12" customFormat="1" ht="22.8" customHeight="1">
      <c r="A167" s="12"/>
      <c r="B167" s="214"/>
      <c r="C167" s="215"/>
      <c r="D167" s="216" t="s">
        <v>75</v>
      </c>
      <c r="E167" s="228" t="s">
        <v>130</v>
      </c>
      <c r="F167" s="228" t="s">
        <v>207</v>
      </c>
      <c r="G167" s="215"/>
      <c r="H167" s="215"/>
      <c r="I167" s="218"/>
      <c r="J167" s="229">
        <f>BK167</f>
        <v>0</v>
      </c>
      <c r="K167" s="215"/>
      <c r="L167" s="220"/>
      <c r="M167" s="221"/>
      <c r="N167" s="222"/>
      <c r="O167" s="222"/>
      <c r="P167" s="223">
        <f>SUM(P168:P174)</f>
        <v>0</v>
      </c>
      <c r="Q167" s="222"/>
      <c r="R167" s="223">
        <f>SUM(R168:R174)</f>
        <v>3.0770978999999996</v>
      </c>
      <c r="S167" s="222"/>
      <c r="T167" s="224">
        <f>SUM(T168:T174)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25" t="s">
        <v>81</v>
      </c>
      <c r="AT167" s="226" t="s">
        <v>75</v>
      </c>
      <c r="AU167" s="226" t="s">
        <v>81</v>
      </c>
      <c r="AY167" s="225" t="s">
        <v>124</v>
      </c>
      <c r="BK167" s="227">
        <f>SUM(BK168:BK174)</f>
        <v>0</v>
      </c>
    </row>
    <row r="168" spans="1:65" s="2" customFormat="1" ht="16.5" customHeight="1">
      <c r="A168" s="39"/>
      <c r="B168" s="40"/>
      <c r="C168" s="230" t="s">
        <v>208</v>
      </c>
      <c r="D168" s="230" t="s">
        <v>126</v>
      </c>
      <c r="E168" s="231" t="s">
        <v>209</v>
      </c>
      <c r="F168" s="232" t="s">
        <v>210</v>
      </c>
      <c r="G168" s="233" t="s">
        <v>200</v>
      </c>
      <c r="H168" s="234">
        <v>1</v>
      </c>
      <c r="I168" s="235"/>
      <c r="J168" s="236">
        <f>ROUND(I168*H168,2)</f>
        <v>0</v>
      </c>
      <c r="K168" s="237"/>
      <c r="L168" s="45"/>
      <c r="M168" s="238" t="s">
        <v>1</v>
      </c>
      <c r="N168" s="239" t="s">
        <v>42</v>
      </c>
      <c r="O168" s="92"/>
      <c r="P168" s="240">
        <f>O168*H168</f>
        <v>0</v>
      </c>
      <c r="Q168" s="240">
        <v>0.00459</v>
      </c>
      <c r="R168" s="240">
        <f>Q168*H168</f>
        <v>0.00459</v>
      </c>
      <c r="S168" s="240">
        <v>0</v>
      </c>
      <c r="T168" s="241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42" t="s">
        <v>130</v>
      </c>
      <c r="AT168" s="242" t="s">
        <v>126</v>
      </c>
      <c r="AU168" s="242" t="s">
        <v>131</v>
      </c>
      <c r="AY168" s="18" t="s">
        <v>124</v>
      </c>
      <c r="BE168" s="243">
        <f>IF(N168="základní",J168,0)</f>
        <v>0</v>
      </c>
      <c r="BF168" s="243">
        <f>IF(N168="snížená",J168,0)</f>
        <v>0</v>
      </c>
      <c r="BG168" s="243">
        <f>IF(N168="zákl. přenesená",J168,0)</f>
        <v>0</v>
      </c>
      <c r="BH168" s="243">
        <f>IF(N168="sníž. přenesená",J168,0)</f>
        <v>0</v>
      </c>
      <c r="BI168" s="243">
        <f>IF(N168="nulová",J168,0)</f>
        <v>0</v>
      </c>
      <c r="BJ168" s="18" t="s">
        <v>131</v>
      </c>
      <c r="BK168" s="243">
        <f>ROUND(I168*H168,2)</f>
        <v>0</v>
      </c>
      <c r="BL168" s="18" t="s">
        <v>130</v>
      </c>
      <c r="BM168" s="242" t="s">
        <v>211</v>
      </c>
    </row>
    <row r="169" spans="1:65" s="2" customFormat="1" ht="16.5" customHeight="1">
      <c r="A169" s="39"/>
      <c r="B169" s="40"/>
      <c r="C169" s="277" t="s">
        <v>212</v>
      </c>
      <c r="D169" s="277" t="s">
        <v>171</v>
      </c>
      <c r="E169" s="278" t="s">
        <v>213</v>
      </c>
      <c r="F169" s="279" t="s">
        <v>214</v>
      </c>
      <c r="G169" s="280" t="s">
        <v>200</v>
      </c>
      <c r="H169" s="281">
        <v>1</v>
      </c>
      <c r="I169" s="282"/>
      <c r="J169" s="283">
        <f>ROUND(I169*H169,2)</f>
        <v>0</v>
      </c>
      <c r="K169" s="284"/>
      <c r="L169" s="285"/>
      <c r="M169" s="286" t="s">
        <v>1</v>
      </c>
      <c r="N169" s="287" t="s">
        <v>42</v>
      </c>
      <c r="O169" s="92"/>
      <c r="P169" s="240">
        <f>O169*H169</f>
        <v>0</v>
      </c>
      <c r="Q169" s="240">
        <v>0.107</v>
      </c>
      <c r="R169" s="240">
        <f>Q169*H169</f>
        <v>0.107</v>
      </c>
      <c r="S169" s="240">
        <v>0</v>
      </c>
      <c r="T169" s="241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42" t="s">
        <v>166</v>
      </c>
      <c r="AT169" s="242" t="s">
        <v>171</v>
      </c>
      <c r="AU169" s="242" t="s">
        <v>131</v>
      </c>
      <c r="AY169" s="18" t="s">
        <v>124</v>
      </c>
      <c r="BE169" s="243">
        <f>IF(N169="základní",J169,0)</f>
        <v>0</v>
      </c>
      <c r="BF169" s="243">
        <f>IF(N169="snížená",J169,0)</f>
        <v>0</v>
      </c>
      <c r="BG169" s="243">
        <f>IF(N169="zákl. přenesená",J169,0)</f>
        <v>0</v>
      </c>
      <c r="BH169" s="243">
        <f>IF(N169="sníž. přenesená",J169,0)</f>
        <v>0</v>
      </c>
      <c r="BI169" s="243">
        <f>IF(N169="nulová",J169,0)</f>
        <v>0</v>
      </c>
      <c r="BJ169" s="18" t="s">
        <v>131</v>
      </c>
      <c r="BK169" s="243">
        <f>ROUND(I169*H169,2)</f>
        <v>0</v>
      </c>
      <c r="BL169" s="18" t="s">
        <v>130</v>
      </c>
      <c r="BM169" s="242" t="s">
        <v>215</v>
      </c>
    </row>
    <row r="170" spans="1:65" s="2" customFormat="1" ht="16.5" customHeight="1">
      <c r="A170" s="39"/>
      <c r="B170" s="40"/>
      <c r="C170" s="230" t="s">
        <v>216</v>
      </c>
      <c r="D170" s="230" t="s">
        <v>126</v>
      </c>
      <c r="E170" s="231" t="s">
        <v>217</v>
      </c>
      <c r="F170" s="232" t="s">
        <v>218</v>
      </c>
      <c r="G170" s="233" t="s">
        <v>178</v>
      </c>
      <c r="H170" s="234">
        <v>14.4</v>
      </c>
      <c r="I170" s="235"/>
      <c r="J170" s="236">
        <f>ROUND(I170*H170,2)</f>
        <v>0</v>
      </c>
      <c r="K170" s="237"/>
      <c r="L170" s="45"/>
      <c r="M170" s="238" t="s">
        <v>1</v>
      </c>
      <c r="N170" s="239" t="s">
        <v>42</v>
      </c>
      <c r="O170" s="92"/>
      <c r="P170" s="240">
        <f>O170*H170</f>
        <v>0</v>
      </c>
      <c r="Q170" s="240">
        <v>0.00587</v>
      </c>
      <c r="R170" s="240">
        <f>Q170*H170</f>
        <v>0.084528</v>
      </c>
      <c r="S170" s="240">
        <v>0</v>
      </c>
      <c r="T170" s="241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42" t="s">
        <v>130</v>
      </c>
      <c r="AT170" s="242" t="s">
        <v>126</v>
      </c>
      <c r="AU170" s="242" t="s">
        <v>131</v>
      </c>
      <c r="AY170" s="18" t="s">
        <v>124</v>
      </c>
      <c r="BE170" s="243">
        <f>IF(N170="základní",J170,0)</f>
        <v>0</v>
      </c>
      <c r="BF170" s="243">
        <f>IF(N170="snížená",J170,0)</f>
        <v>0</v>
      </c>
      <c r="BG170" s="243">
        <f>IF(N170="zákl. přenesená",J170,0)</f>
        <v>0</v>
      </c>
      <c r="BH170" s="243">
        <f>IF(N170="sníž. přenesená",J170,0)</f>
        <v>0</v>
      </c>
      <c r="BI170" s="243">
        <f>IF(N170="nulová",J170,0)</f>
        <v>0</v>
      </c>
      <c r="BJ170" s="18" t="s">
        <v>131</v>
      </c>
      <c r="BK170" s="243">
        <f>ROUND(I170*H170,2)</f>
        <v>0</v>
      </c>
      <c r="BL170" s="18" t="s">
        <v>130</v>
      </c>
      <c r="BM170" s="242" t="s">
        <v>219</v>
      </c>
    </row>
    <row r="171" spans="1:65" s="2" customFormat="1" ht="16.5" customHeight="1">
      <c r="A171" s="39"/>
      <c r="B171" s="40"/>
      <c r="C171" s="277" t="s">
        <v>220</v>
      </c>
      <c r="D171" s="277" t="s">
        <v>171</v>
      </c>
      <c r="E171" s="278" t="s">
        <v>221</v>
      </c>
      <c r="F171" s="279" t="s">
        <v>222</v>
      </c>
      <c r="G171" s="280" t="s">
        <v>200</v>
      </c>
      <c r="H171" s="281">
        <v>8</v>
      </c>
      <c r="I171" s="282"/>
      <c r="J171" s="283">
        <f>ROUND(I171*H171,2)</f>
        <v>0</v>
      </c>
      <c r="K171" s="284"/>
      <c r="L171" s="285"/>
      <c r="M171" s="286" t="s">
        <v>1</v>
      </c>
      <c r="N171" s="287" t="s">
        <v>42</v>
      </c>
      <c r="O171" s="92"/>
      <c r="P171" s="240">
        <f>O171*H171</f>
        <v>0</v>
      </c>
      <c r="Q171" s="240">
        <v>0.12</v>
      </c>
      <c r="R171" s="240">
        <f>Q171*H171</f>
        <v>0.96</v>
      </c>
      <c r="S171" s="240">
        <v>0</v>
      </c>
      <c r="T171" s="241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42" t="s">
        <v>166</v>
      </c>
      <c r="AT171" s="242" t="s">
        <v>171</v>
      </c>
      <c r="AU171" s="242" t="s">
        <v>131</v>
      </c>
      <c r="AY171" s="18" t="s">
        <v>124</v>
      </c>
      <c r="BE171" s="243">
        <f>IF(N171="základní",J171,0)</f>
        <v>0</v>
      </c>
      <c r="BF171" s="243">
        <f>IF(N171="snížená",J171,0)</f>
        <v>0</v>
      </c>
      <c r="BG171" s="243">
        <f>IF(N171="zákl. přenesená",J171,0)</f>
        <v>0</v>
      </c>
      <c r="BH171" s="243">
        <f>IF(N171="sníž. přenesená",J171,0)</f>
        <v>0</v>
      </c>
      <c r="BI171" s="243">
        <f>IF(N171="nulová",J171,0)</f>
        <v>0</v>
      </c>
      <c r="BJ171" s="18" t="s">
        <v>131</v>
      </c>
      <c r="BK171" s="243">
        <f>ROUND(I171*H171,2)</f>
        <v>0</v>
      </c>
      <c r="BL171" s="18" t="s">
        <v>130</v>
      </c>
      <c r="BM171" s="242" t="s">
        <v>223</v>
      </c>
    </row>
    <row r="172" spans="1:65" s="2" customFormat="1" ht="16.5" customHeight="1">
      <c r="A172" s="39"/>
      <c r="B172" s="40"/>
      <c r="C172" s="277" t="s">
        <v>224</v>
      </c>
      <c r="D172" s="277" t="s">
        <v>171</v>
      </c>
      <c r="E172" s="278" t="s">
        <v>225</v>
      </c>
      <c r="F172" s="279" t="s">
        <v>226</v>
      </c>
      <c r="G172" s="280" t="s">
        <v>227</v>
      </c>
      <c r="H172" s="281">
        <v>1</v>
      </c>
      <c r="I172" s="282"/>
      <c r="J172" s="283">
        <f>ROUND(I172*H172,2)</f>
        <v>0</v>
      </c>
      <c r="K172" s="284"/>
      <c r="L172" s="285"/>
      <c r="M172" s="286" t="s">
        <v>1</v>
      </c>
      <c r="N172" s="287" t="s">
        <v>42</v>
      </c>
      <c r="O172" s="92"/>
      <c r="P172" s="240">
        <f>O172*H172</f>
        <v>0</v>
      </c>
      <c r="Q172" s="240">
        <v>0.12</v>
      </c>
      <c r="R172" s="240">
        <f>Q172*H172</f>
        <v>0.12</v>
      </c>
      <c r="S172" s="240">
        <v>0</v>
      </c>
      <c r="T172" s="241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42" t="s">
        <v>166</v>
      </c>
      <c r="AT172" s="242" t="s">
        <v>171</v>
      </c>
      <c r="AU172" s="242" t="s">
        <v>131</v>
      </c>
      <c r="AY172" s="18" t="s">
        <v>124</v>
      </c>
      <c r="BE172" s="243">
        <f>IF(N172="základní",J172,0)</f>
        <v>0</v>
      </c>
      <c r="BF172" s="243">
        <f>IF(N172="snížená",J172,0)</f>
        <v>0</v>
      </c>
      <c r="BG172" s="243">
        <f>IF(N172="zákl. přenesená",J172,0)</f>
        <v>0</v>
      </c>
      <c r="BH172" s="243">
        <f>IF(N172="sníž. přenesená",J172,0)</f>
        <v>0</v>
      </c>
      <c r="BI172" s="243">
        <f>IF(N172="nulová",J172,0)</f>
        <v>0</v>
      </c>
      <c r="BJ172" s="18" t="s">
        <v>131</v>
      </c>
      <c r="BK172" s="243">
        <f>ROUND(I172*H172,2)</f>
        <v>0</v>
      </c>
      <c r="BL172" s="18" t="s">
        <v>130</v>
      </c>
      <c r="BM172" s="242" t="s">
        <v>228</v>
      </c>
    </row>
    <row r="173" spans="1:65" s="2" customFormat="1" ht="16.5" customHeight="1">
      <c r="A173" s="39"/>
      <c r="B173" s="40"/>
      <c r="C173" s="230" t="s">
        <v>7</v>
      </c>
      <c r="D173" s="230" t="s">
        <v>126</v>
      </c>
      <c r="E173" s="231" t="s">
        <v>229</v>
      </c>
      <c r="F173" s="232" t="s">
        <v>230</v>
      </c>
      <c r="G173" s="233" t="s">
        <v>137</v>
      </c>
      <c r="H173" s="234">
        <v>0.941</v>
      </c>
      <c r="I173" s="235"/>
      <c r="J173" s="236">
        <f>ROUND(I173*H173,2)</f>
        <v>0</v>
      </c>
      <c r="K173" s="237"/>
      <c r="L173" s="45"/>
      <c r="M173" s="238" t="s">
        <v>1</v>
      </c>
      <c r="N173" s="239" t="s">
        <v>42</v>
      </c>
      <c r="O173" s="92"/>
      <c r="P173" s="240">
        <f>O173*H173</f>
        <v>0</v>
      </c>
      <c r="Q173" s="240">
        <v>1.9139</v>
      </c>
      <c r="R173" s="240">
        <f>Q173*H173</f>
        <v>1.8009798999999997</v>
      </c>
      <c r="S173" s="240">
        <v>0</v>
      </c>
      <c r="T173" s="241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42" t="s">
        <v>130</v>
      </c>
      <c r="AT173" s="242" t="s">
        <v>126</v>
      </c>
      <c r="AU173" s="242" t="s">
        <v>131</v>
      </c>
      <c r="AY173" s="18" t="s">
        <v>124</v>
      </c>
      <c r="BE173" s="243">
        <f>IF(N173="základní",J173,0)</f>
        <v>0</v>
      </c>
      <c r="BF173" s="243">
        <f>IF(N173="snížená",J173,0)</f>
        <v>0</v>
      </c>
      <c r="BG173" s="243">
        <f>IF(N173="zákl. přenesená",J173,0)</f>
        <v>0</v>
      </c>
      <c r="BH173" s="243">
        <f>IF(N173="sníž. přenesená",J173,0)</f>
        <v>0</v>
      </c>
      <c r="BI173" s="243">
        <f>IF(N173="nulová",J173,0)</f>
        <v>0</v>
      </c>
      <c r="BJ173" s="18" t="s">
        <v>131</v>
      </c>
      <c r="BK173" s="243">
        <f>ROUND(I173*H173,2)</f>
        <v>0</v>
      </c>
      <c r="BL173" s="18" t="s">
        <v>130</v>
      </c>
      <c r="BM173" s="242" t="s">
        <v>231</v>
      </c>
    </row>
    <row r="174" spans="1:51" s="13" customFormat="1" ht="12">
      <c r="A174" s="13"/>
      <c r="B174" s="244"/>
      <c r="C174" s="245"/>
      <c r="D174" s="246" t="s">
        <v>133</v>
      </c>
      <c r="E174" s="247" t="s">
        <v>1</v>
      </c>
      <c r="F174" s="248" t="s">
        <v>232</v>
      </c>
      <c r="G174" s="245"/>
      <c r="H174" s="249">
        <v>0.941</v>
      </c>
      <c r="I174" s="250"/>
      <c r="J174" s="245"/>
      <c r="K174" s="245"/>
      <c r="L174" s="251"/>
      <c r="M174" s="252"/>
      <c r="N174" s="253"/>
      <c r="O174" s="253"/>
      <c r="P174" s="253"/>
      <c r="Q174" s="253"/>
      <c r="R174" s="253"/>
      <c r="S174" s="253"/>
      <c r="T174" s="254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5" t="s">
        <v>133</v>
      </c>
      <c r="AU174" s="255" t="s">
        <v>131</v>
      </c>
      <c r="AV174" s="13" t="s">
        <v>131</v>
      </c>
      <c r="AW174" s="13" t="s">
        <v>32</v>
      </c>
      <c r="AX174" s="13" t="s">
        <v>81</v>
      </c>
      <c r="AY174" s="255" t="s">
        <v>124</v>
      </c>
    </row>
    <row r="175" spans="1:63" s="12" customFormat="1" ht="22.8" customHeight="1">
      <c r="A175" s="12"/>
      <c r="B175" s="214"/>
      <c r="C175" s="215"/>
      <c r="D175" s="216" t="s">
        <v>75</v>
      </c>
      <c r="E175" s="228" t="s">
        <v>157</v>
      </c>
      <c r="F175" s="228" t="s">
        <v>233</v>
      </c>
      <c r="G175" s="215"/>
      <c r="H175" s="215"/>
      <c r="I175" s="218"/>
      <c r="J175" s="229">
        <f>BK175</f>
        <v>0</v>
      </c>
      <c r="K175" s="215"/>
      <c r="L175" s="220"/>
      <c r="M175" s="221"/>
      <c r="N175" s="222"/>
      <c r="O175" s="222"/>
      <c r="P175" s="223">
        <f>SUM(P176:P258)</f>
        <v>0</v>
      </c>
      <c r="Q175" s="222"/>
      <c r="R175" s="223">
        <f>SUM(R176:R258)</f>
        <v>12.08618161</v>
      </c>
      <c r="S175" s="222"/>
      <c r="T175" s="224">
        <f>SUM(T176:T258)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25" t="s">
        <v>81</v>
      </c>
      <c r="AT175" s="226" t="s">
        <v>75</v>
      </c>
      <c r="AU175" s="226" t="s">
        <v>81</v>
      </c>
      <c r="AY175" s="225" t="s">
        <v>124</v>
      </c>
      <c r="BK175" s="227">
        <f>SUM(BK176:BK258)</f>
        <v>0</v>
      </c>
    </row>
    <row r="176" spans="1:65" s="2" customFormat="1" ht="16.5" customHeight="1">
      <c r="A176" s="39"/>
      <c r="B176" s="40"/>
      <c r="C176" s="230" t="s">
        <v>234</v>
      </c>
      <c r="D176" s="230" t="s">
        <v>126</v>
      </c>
      <c r="E176" s="231" t="s">
        <v>235</v>
      </c>
      <c r="F176" s="232" t="s">
        <v>236</v>
      </c>
      <c r="G176" s="233" t="s">
        <v>178</v>
      </c>
      <c r="H176" s="234">
        <v>27.3</v>
      </c>
      <c r="I176" s="235"/>
      <c r="J176" s="236">
        <f>ROUND(I176*H176,2)</f>
        <v>0</v>
      </c>
      <c r="K176" s="237"/>
      <c r="L176" s="45"/>
      <c r="M176" s="238" t="s">
        <v>1</v>
      </c>
      <c r="N176" s="239" t="s">
        <v>42</v>
      </c>
      <c r="O176" s="92"/>
      <c r="P176" s="240">
        <f>O176*H176</f>
        <v>0</v>
      </c>
      <c r="Q176" s="240">
        <v>0.0015</v>
      </c>
      <c r="R176" s="240">
        <f>Q176*H176</f>
        <v>0.04095</v>
      </c>
      <c r="S176" s="240">
        <v>0</v>
      </c>
      <c r="T176" s="241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42" t="s">
        <v>130</v>
      </c>
      <c r="AT176" s="242" t="s">
        <v>126</v>
      </c>
      <c r="AU176" s="242" t="s">
        <v>131</v>
      </c>
      <c r="AY176" s="18" t="s">
        <v>124</v>
      </c>
      <c r="BE176" s="243">
        <f>IF(N176="základní",J176,0)</f>
        <v>0</v>
      </c>
      <c r="BF176" s="243">
        <f>IF(N176="snížená",J176,0)</f>
        <v>0</v>
      </c>
      <c r="BG176" s="243">
        <f>IF(N176="zákl. přenesená",J176,0)</f>
        <v>0</v>
      </c>
      <c r="BH176" s="243">
        <f>IF(N176="sníž. přenesená",J176,0)</f>
        <v>0</v>
      </c>
      <c r="BI176" s="243">
        <f>IF(N176="nulová",J176,0)</f>
        <v>0</v>
      </c>
      <c r="BJ176" s="18" t="s">
        <v>131</v>
      </c>
      <c r="BK176" s="243">
        <f>ROUND(I176*H176,2)</f>
        <v>0</v>
      </c>
      <c r="BL176" s="18" t="s">
        <v>130</v>
      </c>
      <c r="BM176" s="242" t="s">
        <v>237</v>
      </c>
    </row>
    <row r="177" spans="1:51" s="13" customFormat="1" ht="12">
      <c r="A177" s="13"/>
      <c r="B177" s="244"/>
      <c r="C177" s="245"/>
      <c r="D177" s="246" t="s">
        <v>133</v>
      </c>
      <c r="E177" s="247" t="s">
        <v>1</v>
      </c>
      <c r="F177" s="248" t="s">
        <v>238</v>
      </c>
      <c r="G177" s="245"/>
      <c r="H177" s="249">
        <v>27.3</v>
      </c>
      <c r="I177" s="250"/>
      <c r="J177" s="245"/>
      <c r="K177" s="245"/>
      <c r="L177" s="251"/>
      <c r="M177" s="252"/>
      <c r="N177" s="253"/>
      <c r="O177" s="253"/>
      <c r="P177" s="253"/>
      <c r="Q177" s="253"/>
      <c r="R177" s="253"/>
      <c r="S177" s="253"/>
      <c r="T177" s="25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5" t="s">
        <v>133</v>
      </c>
      <c r="AU177" s="255" t="s">
        <v>131</v>
      </c>
      <c r="AV177" s="13" t="s">
        <v>131</v>
      </c>
      <c r="AW177" s="13" t="s">
        <v>32</v>
      </c>
      <c r="AX177" s="13" t="s">
        <v>81</v>
      </c>
      <c r="AY177" s="255" t="s">
        <v>124</v>
      </c>
    </row>
    <row r="178" spans="1:65" s="2" customFormat="1" ht="16.5" customHeight="1">
      <c r="A178" s="39"/>
      <c r="B178" s="40"/>
      <c r="C178" s="230" t="s">
        <v>239</v>
      </c>
      <c r="D178" s="230" t="s">
        <v>126</v>
      </c>
      <c r="E178" s="231" t="s">
        <v>240</v>
      </c>
      <c r="F178" s="232" t="s">
        <v>241</v>
      </c>
      <c r="G178" s="233" t="s">
        <v>129</v>
      </c>
      <c r="H178" s="234">
        <v>11.6</v>
      </c>
      <c r="I178" s="235"/>
      <c r="J178" s="236">
        <f>ROUND(I178*H178,2)</f>
        <v>0</v>
      </c>
      <c r="K178" s="237"/>
      <c r="L178" s="45"/>
      <c r="M178" s="238" t="s">
        <v>1</v>
      </c>
      <c r="N178" s="239" t="s">
        <v>42</v>
      </c>
      <c r="O178" s="92"/>
      <c r="P178" s="240">
        <f>O178*H178</f>
        <v>0</v>
      </c>
      <c r="Q178" s="240">
        <v>0.00438</v>
      </c>
      <c r="R178" s="240">
        <f>Q178*H178</f>
        <v>0.050808</v>
      </c>
      <c r="S178" s="240">
        <v>0</v>
      </c>
      <c r="T178" s="241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42" t="s">
        <v>130</v>
      </c>
      <c r="AT178" s="242" t="s">
        <v>126</v>
      </c>
      <c r="AU178" s="242" t="s">
        <v>131</v>
      </c>
      <c r="AY178" s="18" t="s">
        <v>124</v>
      </c>
      <c r="BE178" s="243">
        <f>IF(N178="základní",J178,0)</f>
        <v>0</v>
      </c>
      <c r="BF178" s="243">
        <f>IF(N178="snížená",J178,0)</f>
        <v>0</v>
      </c>
      <c r="BG178" s="243">
        <f>IF(N178="zákl. přenesená",J178,0)</f>
        <v>0</v>
      </c>
      <c r="BH178" s="243">
        <f>IF(N178="sníž. přenesená",J178,0)</f>
        <v>0</v>
      </c>
      <c r="BI178" s="243">
        <f>IF(N178="nulová",J178,0)</f>
        <v>0</v>
      </c>
      <c r="BJ178" s="18" t="s">
        <v>131</v>
      </c>
      <c r="BK178" s="243">
        <f>ROUND(I178*H178,2)</f>
        <v>0</v>
      </c>
      <c r="BL178" s="18" t="s">
        <v>130</v>
      </c>
      <c r="BM178" s="242" t="s">
        <v>242</v>
      </c>
    </row>
    <row r="179" spans="1:51" s="14" customFormat="1" ht="12">
      <c r="A179" s="14"/>
      <c r="B179" s="256"/>
      <c r="C179" s="257"/>
      <c r="D179" s="246" t="s">
        <v>133</v>
      </c>
      <c r="E179" s="258" t="s">
        <v>1</v>
      </c>
      <c r="F179" s="259" t="s">
        <v>243</v>
      </c>
      <c r="G179" s="257"/>
      <c r="H179" s="258" t="s">
        <v>1</v>
      </c>
      <c r="I179" s="260"/>
      <c r="J179" s="257"/>
      <c r="K179" s="257"/>
      <c r="L179" s="261"/>
      <c r="M179" s="262"/>
      <c r="N179" s="263"/>
      <c r="O179" s="263"/>
      <c r="P179" s="263"/>
      <c r="Q179" s="263"/>
      <c r="R179" s="263"/>
      <c r="S179" s="263"/>
      <c r="T179" s="26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65" t="s">
        <v>133</v>
      </c>
      <c r="AU179" s="265" t="s">
        <v>131</v>
      </c>
      <c r="AV179" s="14" t="s">
        <v>81</v>
      </c>
      <c r="AW179" s="14" t="s">
        <v>32</v>
      </c>
      <c r="AX179" s="14" t="s">
        <v>76</v>
      </c>
      <c r="AY179" s="265" t="s">
        <v>124</v>
      </c>
    </row>
    <row r="180" spans="1:51" s="13" customFormat="1" ht="12">
      <c r="A180" s="13"/>
      <c r="B180" s="244"/>
      <c r="C180" s="245"/>
      <c r="D180" s="246" t="s">
        <v>133</v>
      </c>
      <c r="E180" s="247" t="s">
        <v>1</v>
      </c>
      <c r="F180" s="248" t="s">
        <v>244</v>
      </c>
      <c r="G180" s="245"/>
      <c r="H180" s="249">
        <v>11.6</v>
      </c>
      <c r="I180" s="250"/>
      <c r="J180" s="245"/>
      <c r="K180" s="245"/>
      <c r="L180" s="251"/>
      <c r="M180" s="252"/>
      <c r="N180" s="253"/>
      <c r="O180" s="253"/>
      <c r="P180" s="253"/>
      <c r="Q180" s="253"/>
      <c r="R180" s="253"/>
      <c r="S180" s="253"/>
      <c r="T180" s="254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5" t="s">
        <v>133</v>
      </c>
      <c r="AU180" s="255" t="s">
        <v>131</v>
      </c>
      <c r="AV180" s="13" t="s">
        <v>131</v>
      </c>
      <c r="AW180" s="13" t="s">
        <v>32</v>
      </c>
      <c r="AX180" s="13" t="s">
        <v>81</v>
      </c>
      <c r="AY180" s="255" t="s">
        <v>124</v>
      </c>
    </row>
    <row r="181" spans="1:65" s="2" customFormat="1" ht="16.5" customHeight="1">
      <c r="A181" s="39"/>
      <c r="B181" s="40"/>
      <c r="C181" s="230" t="s">
        <v>245</v>
      </c>
      <c r="D181" s="230" t="s">
        <v>126</v>
      </c>
      <c r="E181" s="231" t="s">
        <v>246</v>
      </c>
      <c r="F181" s="232" t="s">
        <v>247</v>
      </c>
      <c r="G181" s="233" t="s">
        <v>129</v>
      </c>
      <c r="H181" s="234">
        <v>11.6</v>
      </c>
      <c r="I181" s="235"/>
      <c r="J181" s="236">
        <f>ROUND(I181*H181,2)</f>
        <v>0</v>
      </c>
      <c r="K181" s="237"/>
      <c r="L181" s="45"/>
      <c r="M181" s="238" t="s">
        <v>1</v>
      </c>
      <c r="N181" s="239" t="s">
        <v>42</v>
      </c>
      <c r="O181" s="92"/>
      <c r="P181" s="240">
        <f>O181*H181</f>
        <v>0</v>
      </c>
      <c r="Q181" s="240">
        <v>0.00268</v>
      </c>
      <c r="R181" s="240">
        <f>Q181*H181</f>
        <v>0.031088</v>
      </c>
      <c r="S181" s="240">
        <v>0</v>
      </c>
      <c r="T181" s="241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42" t="s">
        <v>130</v>
      </c>
      <c r="AT181" s="242" t="s">
        <v>126</v>
      </c>
      <c r="AU181" s="242" t="s">
        <v>131</v>
      </c>
      <c r="AY181" s="18" t="s">
        <v>124</v>
      </c>
      <c r="BE181" s="243">
        <f>IF(N181="základní",J181,0)</f>
        <v>0</v>
      </c>
      <c r="BF181" s="243">
        <f>IF(N181="snížená",J181,0)</f>
        <v>0</v>
      </c>
      <c r="BG181" s="243">
        <f>IF(N181="zákl. přenesená",J181,0)</f>
        <v>0</v>
      </c>
      <c r="BH181" s="243">
        <f>IF(N181="sníž. přenesená",J181,0)</f>
        <v>0</v>
      </c>
      <c r="BI181" s="243">
        <f>IF(N181="nulová",J181,0)</f>
        <v>0</v>
      </c>
      <c r="BJ181" s="18" t="s">
        <v>131</v>
      </c>
      <c r="BK181" s="243">
        <f>ROUND(I181*H181,2)</f>
        <v>0</v>
      </c>
      <c r="BL181" s="18" t="s">
        <v>130</v>
      </c>
      <c r="BM181" s="242" t="s">
        <v>248</v>
      </c>
    </row>
    <row r="182" spans="1:65" s="2" customFormat="1" ht="21.75" customHeight="1">
      <c r="A182" s="39"/>
      <c r="B182" s="40"/>
      <c r="C182" s="230" t="s">
        <v>249</v>
      </c>
      <c r="D182" s="230" t="s">
        <v>126</v>
      </c>
      <c r="E182" s="231" t="s">
        <v>250</v>
      </c>
      <c r="F182" s="232" t="s">
        <v>251</v>
      </c>
      <c r="G182" s="233" t="s">
        <v>129</v>
      </c>
      <c r="H182" s="234">
        <v>22.2</v>
      </c>
      <c r="I182" s="235"/>
      <c r="J182" s="236">
        <f>ROUND(I182*H182,2)</f>
        <v>0</v>
      </c>
      <c r="K182" s="237"/>
      <c r="L182" s="45"/>
      <c r="M182" s="238" t="s">
        <v>1</v>
      </c>
      <c r="N182" s="239" t="s">
        <v>42</v>
      </c>
      <c r="O182" s="92"/>
      <c r="P182" s="240">
        <f>O182*H182</f>
        <v>0</v>
      </c>
      <c r="Q182" s="240">
        <v>0.0086</v>
      </c>
      <c r="R182" s="240">
        <f>Q182*H182</f>
        <v>0.19092</v>
      </c>
      <c r="S182" s="240">
        <v>0</v>
      </c>
      <c r="T182" s="241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42" t="s">
        <v>130</v>
      </c>
      <c r="AT182" s="242" t="s">
        <v>126</v>
      </c>
      <c r="AU182" s="242" t="s">
        <v>131</v>
      </c>
      <c r="AY182" s="18" t="s">
        <v>124</v>
      </c>
      <c r="BE182" s="243">
        <f>IF(N182="základní",J182,0)</f>
        <v>0</v>
      </c>
      <c r="BF182" s="243">
        <f>IF(N182="snížená",J182,0)</f>
        <v>0</v>
      </c>
      <c r="BG182" s="243">
        <f>IF(N182="zákl. přenesená",J182,0)</f>
        <v>0</v>
      </c>
      <c r="BH182" s="243">
        <f>IF(N182="sníž. přenesená",J182,0)</f>
        <v>0</v>
      </c>
      <c r="BI182" s="243">
        <f>IF(N182="nulová",J182,0)</f>
        <v>0</v>
      </c>
      <c r="BJ182" s="18" t="s">
        <v>131</v>
      </c>
      <c r="BK182" s="243">
        <f>ROUND(I182*H182,2)</f>
        <v>0</v>
      </c>
      <c r="BL182" s="18" t="s">
        <v>130</v>
      </c>
      <c r="BM182" s="242" t="s">
        <v>252</v>
      </c>
    </row>
    <row r="183" spans="1:51" s="14" customFormat="1" ht="12">
      <c r="A183" s="14"/>
      <c r="B183" s="256"/>
      <c r="C183" s="257"/>
      <c r="D183" s="246" t="s">
        <v>133</v>
      </c>
      <c r="E183" s="258" t="s">
        <v>1</v>
      </c>
      <c r="F183" s="259" t="s">
        <v>253</v>
      </c>
      <c r="G183" s="257"/>
      <c r="H183" s="258" t="s">
        <v>1</v>
      </c>
      <c r="I183" s="260"/>
      <c r="J183" s="257"/>
      <c r="K183" s="257"/>
      <c r="L183" s="261"/>
      <c r="M183" s="262"/>
      <c r="N183" s="263"/>
      <c r="O183" s="263"/>
      <c r="P183" s="263"/>
      <c r="Q183" s="263"/>
      <c r="R183" s="263"/>
      <c r="S183" s="263"/>
      <c r="T183" s="26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65" t="s">
        <v>133</v>
      </c>
      <c r="AU183" s="265" t="s">
        <v>131</v>
      </c>
      <c r="AV183" s="14" t="s">
        <v>81</v>
      </c>
      <c r="AW183" s="14" t="s">
        <v>32</v>
      </c>
      <c r="AX183" s="14" t="s">
        <v>76</v>
      </c>
      <c r="AY183" s="265" t="s">
        <v>124</v>
      </c>
    </row>
    <row r="184" spans="1:51" s="13" customFormat="1" ht="12">
      <c r="A184" s="13"/>
      <c r="B184" s="244"/>
      <c r="C184" s="245"/>
      <c r="D184" s="246" t="s">
        <v>133</v>
      </c>
      <c r="E184" s="247" t="s">
        <v>1</v>
      </c>
      <c r="F184" s="248" t="s">
        <v>254</v>
      </c>
      <c r="G184" s="245"/>
      <c r="H184" s="249">
        <v>22.2</v>
      </c>
      <c r="I184" s="250"/>
      <c r="J184" s="245"/>
      <c r="K184" s="245"/>
      <c r="L184" s="251"/>
      <c r="M184" s="252"/>
      <c r="N184" s="253"/>
      <c r="O184" s="253"/>
      <c r="P184" s="253"/>
      <c r="Q184" s="253"/>
      <c r="R184" s="253"/>
      <c r="S184" s="253"/>
      <c r="T184" s="254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5" t="s">
        <v>133</v>
      </c>
      <c r="AU184" s="255" t="s">
        <v>131</v>
      </c>
      <c r="AV184" s="13" t="s">
        <v>131</v>
      </c>
      <c r="AW184" s="13" t="s">
        <v>32</v>
      </c>
      <c r="AX184" s="13" t="s">
        <v>81</v>
      </c>
      <c r="AY184" s="255" t="s">
        <v>124</v>
      </c>
    </row>
    <row r="185" spans="1:65" s="2" customFormat="1" ht="16.5" customHeight="1">
      <c r="A185" s="39"/>
      <c r="B185" s="40"/>
      <c r="C185" s="277" t="s">
        <v>255</v>
      </c>
      <c r="D185" s="277" t="s">
        <v>171</v>
      </c>
      <c r="E185" s="278" t="s">
        <v>256</v>
      </c>
      <c r="F185" s="279" t="s">
        <v>257</v>
      </c>
      <c r="G185" s="280" t="s">
        <v>129</v>
      </c>
      <c r="H185" s="281">
        <v>23.31</v>
      </c>
      <c r="I185" s="282"/>
      <c r="J185" s="283">
        <f>ROUND(I185*H185,2)</f>
        <v>0</v>
      </c>
      <c r="K185" s="284"/>
      <c r="L185" s="285"/>
      <c r="M185" s="286" t="s">
        <v>1</v>
      </c>
      <c r="N185" s="287" t="s">
        <v>42</v>
      </c>
      <c r="O185" s="92"/>
      <c r="P185" s="240">
        <f>O185*H185</f>
        <v>0</v>
      </c>
      <c r="Q185" s="240">
        <v>0.0042</v>
      </c>
      <c r="R185" s="240">
        <f>Q185*H185</f>
        <v>0.09790199999999999</v>
      </c>
      <c r="S185" s="240">
        <v>0</v>
      </c>
      <c r="T185" s="241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42" t="s">
        <v>166</v>
      </c>
      <c r="AT185" s="242" t="s">
        <v>171</v>
      </c>
      <c r="AU185" s="242" t="s">
        <v>131</v>
      </c>
      <c r="AY185" s="18" t="s">
        <v>124</v>
      </c>
      <c r="BE185" s="243">
        <f>IF(N185="základní",J185,0)</f>
        <v>0</v>
      </c>
      <c r="BF185" s="243">
        <f>IF(N185="snížená",J185,0)</f>
        <v>0</v>
      </c>
      <c r="BG185" s="243">
        <f>IF(N185="zákl. přenesená",J185,0)</f>
        <v>0</v>
      </c>
      <c r="BH185" s="243">
        <f>IF(N185="sníž. přenesená",J185,0)</f>
        <v>0</v>
      </c>
      <c r="BI185" s="243">
        <f>IF(N185="nulová",J185,0)</f>
        <v>0</v>
      </c>
      <c r="BJ185" s="18" t="s">
        <v>131</v>
      </c>
      <c r="BK185" s="243">
        <f>ROUND(I185*H185,2)</f>
        <v>0</v>
      </c>
      <c r="BL185" s="18" t="s">
        <v>130</v>
      </c>
      <c r="BM185" s="242" t="s">
        <v>258</v>
      </c>
    </row>
    <row r="186" spans="1:51" s="13" customFormat="1" ht="12">
      <c r="A186" s="13"/>
      <c r="B186" s="244"/>
      <c r="C186" s="245"/>
      <c r="D186" s="246" t="s">
        <v>133</v>
      </c>
      <c r="E186" s="245"/>
      <c r="F186" s="248" t="s">
        <v>259</v>
      </c>
      <c r="G186" s="245"/>
      <c r="H186" s="249">
        <v>23.31</v>
      </c>
      <c r="I186" s="250"/>
      <c r="J186" s="245"/>
      <c r="K186" s="245"/>
      <c r="L186" s="251"/>
      <c r="M186" s="252"/>
      <c r="N186" s="253"/>
      <c r="O186" s="253"/>
      <c r="P186" s="253"/>
      <c r="Q186" s="253"/>
      <c r="R186" s="253"/>
      <c r="S186" s="253"/>
      <c r="T186" s="254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55" t="s">
        <v>133</v>
      </c>
      <c r="AU186" s="255" t="s">
        <v>131</v>
      </c>
      <c r="AV186" s="13" t="s">
        <v>131</v>
      </c>
      <c r="AW186" s="13" t="s">
        <v>4</v>
      </c>
      <c r="AX186" s="13" t="s">
        <v>81</v>
      </c>
      <c r="AY186" s="255" t="s">
        <v>124</v>
      </c>
    </row>
    <row r="187" spans="1:65" s="2" customFormat="1" ht="21.75" customHeight="1">
      <c r="A187" s="39"/>
      <c r="B187" s="40"/>
      <c r="C187" s="230" t="s">
        <v>260</v>
      </c>
      <c r="D187" s="230" t="s">
        <v>126</v>
      </c>
      <c r="E187" s="231" t="s">
        <v>250</v>
      </c>
      <c r="F187" s="232" t="s">
        <v>251</v>
      </c>
      <c r="G187" s="233" t="s">
        <v>129</v>
      </c>
      <c r="H187" s="234">
        <v>19.35</v>
      </c>
      <c r="I187" s="235"/>
      <c r="J187" s="236">
        <f>ROUND(I187*H187,2)</f>
        <v>0</v>
      </c>
      <c r="K187" s="237"/>
      <c r="L187" s="45"/>
      <c r="M187" s="238" t="s">
        <v>1</v>
      </c>
      <c r="N187" s="239" t="s">
        <v>42</v>
      </c>
      <c r="O187" s="92"/>
      <c r="P187" s="240">
        <f>O187*H187</f>
        <v>0</v>
      </c>
      <c r="Q187" s="240">
        <v>0.0086</v>
      </c>
      <c r="R187" s="240">
        <f>Q187*H187</f>
        <v>0.16641</v>
      </c>
      <c r="S187" s="240">
        <v>0</v>
      </c>
      <c r="T187" s="241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42" t="s">
        <v>130</v>
      </c>
      <c r="AT187" s="242" t="s">
        <v>126</v>
      </c>
      <c r="AU187" s="242" t="s">
        <v>131</v>
      </c>
      <c r="AY187" s="18" t="s">
        <v>124</v>
      </c>
      <c r="BE187" s="243">
        <f>IF(N187="základní",J187,0)</f>
        <v>0</v>
      </c>
      <c r="BF187" s="243">
        <f>IF(N187="snížená",J187,0)</f>
        <v>0</v>
      </c>
      <c r="BG187" s="243">
        <f>IF(N187="zákl. přenesená",J187,0)</f>
        <v>0</v>
      </c>
      <c r="BH187" s="243">
        <f>IF(N187="sníž. přenesená",J187,0)</f>
        <v>0</v>
      </c>
      <c r="BI187" s="243">
        <f>IF(N187="nulová",J187,0)</f>
        <v>0</v>
      </c>
      <c r="BJ187" s="18" t="s">
        <v>131</v>
      </c>
      <c r="BK187" s="243">
        <f>ROUND(I187*H187,2)</f>
        <v>0</v>
      </c>
      <c r="BL187" s="18" t="s">
        <v>130</v>
      </c>
      <c r="BM187" s="242" t="s">
        <v>261</v>
      </c>
    </row>
    <row r="188" spans="1:51" s="14" customFormat="1" ht="12">
      <c r="A188" s="14"/>
      <c r="B188" s="256"/>
      <c r="C188" s="257"/>
      <c r="D188" s="246" t="s">
        <v>133</v>
      </c>
      <c r="E188" s="258" t="s">
        <v>1</v>
      </c>
      <c r="F188" s="259" t="s">
        <v>262</v>
      </c>
      <c r="G188" s="257"/>
      <c r="H188" s="258" t="s">
        <v>1</v>
      </c>
      <c r="I188" s="260"/>
      <c r="J188" s="257"/>
      <c r="K188" s="257"/>
      <c r="L188" s="261"/>
      <c r="M188" s="262"/>
      <c r="N188" s="263"/>
      <c r="O188" s="263"/>
      <c r="P188" s="263"/>
      <c r="Q188" s="263"/>
      <c r="R188" s="263"/>
      <c r="S188" s="263"/>
      <c r="T188" s="26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65" t="s">
        <v>133</v>
      </c>
      <c r="AU188" s="265" t="s">
        <v>131</v>
      </c>
      <c r="AV188" s="14" t="s">
        <v>81</v>
      </c>
      <c r="AW188" s="14" t="s">
        <v>32</v>
      </c>
      <c r="AX188" s="14" t="s">
        <v>76</v>
      </c>
      <c r="AY188" s="265" t="s">
        <v>124</v>
      </c>
    </row>
    <row r="189" spans="1:51" s="13" customFormat="1" ht="12">
      <c r="A189" s="13"/>
      <c r="B189" s="244"/>
      <c r="C189" s="245"/>
      <c r="D189" s="246" t="s">
        <v>133</v>
      </c>
      <c r="E189" s="247" t="s">
        <v>1</v>
      </c>
      <c r="F189" s="248" t="s">
        <v>263</v>
      </c>
      <c r="G189" s="245"/>
      <c r="H189" s="249">
        <v>19.35</v>
      </c>
      <c r="I189" s="250"/>
      <c r="J189" s="245"/>
      <c r="K189" s="245"/>
      <c r="L189" s="251"/>
      <c r="M189" s="252"/>
      <c r="N189" s="253"/>
      <c r="O189" s="253"/>
      <c r="P189" s="253"/>
      <c r="Q189" s="253"/>
      <c r="R189" s="253"/>
      <c r="S189" s="253"/>
      <c r="T189" s="254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5" t="s">
        <v>133</v>
      </c>
      <c r="AU189" s="255" t="s">
        <v>131</v>
      </c>
      <c r="AV189" s="13" t="s">
        <v>131</v>
      </c>
      <c r="AW189" s="13" t="s">
        <v>32</v>
      </c>
      <c r="AX189" s="13" t="s">
        <v>81</v>
      </c>
      <c r="AY189" s="255" t="s">
        <v>124</v>
      </c>
    </row>
    <row r="190" spans="1:65" s="2" customFormat="1" ht="16.5" customHeight="1">
      <c r="A190" s="39"/>
      <c r="B190" s="40"/>
      <c r="C190" s="277" t="s">
        <v>264</v>
      </c>
      <c r="D190" s="277" t="s">
        <v>171</v>
      </c>
      <c r="E190" s="278" t="s">
        <v>265</v>
      </c>
      <c r="F190" s="279" t="s">
        <v>266</v>
      </c>
      <c r="G190" s="280" t="s">
        <v>129</v>
      </c>
      <c r="H190" s="281">
        <v>19.737</v>
      </c>
      <c r="I190" s="282"/>
      <c r="J190" s="283">
        <f>ROUND(I190*H190,2)</f>
        <v>0</v>
      </c>
      <c r="K190" s="284"/>
      <c r="L190" s="285"/>
      <c r="M190" s="286" t="s">
        <v>1</v>
      </c>
      <c r="N190" s="287" t="s">
        <v>42</v>
      </c>
      <c r="O190" s="92"/>
      <c r="P190" s="240">
        <f>O190*H190</f>
        <v>0</v>
      </c>
      <c r="Q190" s="240">
        <v>0.0045</v>
      </c>
      <c r="R190" s="240">
        <f>Q190*H190</f>
        <v>0.08881649999999999</v>
      </c>
      <c r="S190" s="240">
        <v>0</v>
      </c>
      <c r="T190" s="241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42" t="s">
        <v>166</v>
      </c>
      <c r="AT190" s="242" t="s">
        <v>171</v>
      </c>
      <c r="AU190" s="242" t="s">
        <v>131</v>
      </c>
      <c r="AY190" s="18" t="s">
        <v>124</v>
      </c>
      <c r="BE190" s="243">
        <f>IF(N190="základní",J190,0)</f>
        <v>0</v>
      </c>
      <c r="BF190" s="243">
        <f>IF(N190="snížená",J190,0)</f>
        <v>0</v>
      </c>
      <c r="BG190" s="243">
        <f>IF(N190="zákl. přenesená",J190,0)</f>
        <v>0</v>
      </c>
      <c r="BH190" s="243">
        <f>IF(N190="sníž. přenesená",J190,0)</f>
        <v>0</v>
      </c>
      <c r="BI190" s="243">
        <f>IF(N190="nulová",J190,0)</f>
        <v>0</v>
      </c>
      <c r="BJ190" s="18" t="s">
        <v>131</v>
      </c>
      <c r="BK190" s="243">
        <f>ROUND(I190*H190,2)</f>
        <v>0</v>
      </c>
      <c r="BL190" s="18" t="s">
        <v>130</v>
      </c>
      <c r="BM190" s="242" t="s">
        <v>267</v>
      </c>
    </row>
    <row r="191" spans="1:51" s="13" customFormat="1" ht="12">
      <c r="A191" s="13"/>
      <c r="B191" s="244"/>
      <c r="C191" s="245"/>
      <c r="D191" s="246" t="s">
        <v>133</v>
      </c>
      <c r="E191" s="245"/>
      <c r="F191" s="248" t="s">
        <v>268</v>
      </c>
      <c r="G191" s="245"/>
      <c r="H191" s="249">
        <v>19.737</v>
      </c>
      <c r="I191" s="250"/>
      <c r="J191" s="245"/>
      <c r="K191" s="245"/>
      <c r="L191" s="251"/>
      <c r="M191" s="252"/>
      <c r="N191" s="253"/>
      <c r="O191" s="253"/>
      <c r="P191" s="253"/>
      <c r="Q191" s="253"/>
      <c r="R191" s="253"/>
      <c r="S191" s="253"/>
      <c r="T191" s="254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5" t="s">
        <v>133</v>
      </c>
      <c r="AU191" s="255" t="s">
        <v>131</v>
      </c>
      <c r="AV191" s="13" t="s">
        <v>131</v>
      </c>
      <c r="AW191" s="13" t="s">
        <v>4</v>
      </c>
      <c r="AX191" s="13" t="s">
        <v>81</v>
      </c>
      <c r="AY191" s="255" t="s">
        <v>124</v>
      </c>
    </row>
    <row r="192" spans="1:65" s="2" customFormat="1" ht="21.75" customHeight="1">
      <c r="A192" s="39"/>
      <c r="B192" s="40"/>
      <c r="C192" s="230" t="s">
        <v>269</v>
      </c>
      <c r="D192" s="230" t="s">
        <v>126</v>
      </c>
      <c r="E192" s="231" t="s">
        <v>270</v>
      </c>
      <c r="F192" s="232" t="s">
        <v>271</v>
      </c>
      <c r="G192" s="233" t="s">
        <v>129</v>
      </c>
      <c r="H192" s="234">
        <v>80.54</v>
      </c>
      <c r="I192" s="235"/>
      <c r="J192" s="236">
        <f>ROUND(I192*H192,2)</f>
        <v>0</v>
      </c>
      <c r="K192" s="237"/>
      <c r="L192" s="45"/>
      <c r="M192" s="238" t="s">
        <v>1</v>
      </c>
      <c r="N192" s="239" t="s">
        <v>42</v>
      </c>
      <c r="O192" s="92"/>
      <c r="P192" s="240">
        <f>O192*H192</f>
        <v>0</v>
      </c>
      <c r="Q192" s="240">
        <v>0.0096</v>
      </c>
      <c r="R192" s="240">
        <f>Q192*H192</f>
        <v>0.773184</v>
      </c>
      <c r="S192" s="240">
        <v>0</v>
      </c>
      <c r="T192" s="241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42" t="s">
        <v>130</v>
      </c>
      <c r="AT192" s="242" t="s">
        <v>126</v>
      </c>
      <c r="AU192" s="242" t="s">
        <v>131</v>
      </c>
      <c r="AY192" s="18" t="s">
        <v>124</v>
      </c>
      <c r="BE192" s="243">
        <f>IF(N192="základní",J192,0)</f>
        <v>0</v>
      </c>
      <c r="BF192" s="243">
        <f>IF(N192="snížená",J192,0)</f>
        <v>0</v>
      </c>
      <c r="BG192" s="243">
        <f>IF(N192="zákl. přenesená",J192,0)</f>
        <v>0</v>
      </c>
      <c r="BH192" s="243">
        <f>IF(N192="sníž. přenesená",J192,0)</f>
        <v>0</v>
      </c>
      <c r="BI192" s="243">
        <f>IF(N192="nulová",J192,0)</f>
        <v>0</v>
      </c>
      <c r="BJ192" s="18" t="s">
        <v>131</v>
      </c>
      <c r="BK192" s="243">
        <f>ROUND(I192*H192,2)</f>
        <v>0</v>
      </c>
      <c r="BL192" s="18" t="s">
        <v>130</v>
      </c>
      <c r="BM192" s="242" t="s">
        <v>272</v>
      </c>
    </row>
    <row r="193" spans="1:51" s="14" customFormat="1" ht="12">
      <c r="A193" s="14"/>
      <c r="B193" s="256"/>
      <c r="C193" s="257"/>
      <c r="D193" s="246" t="s">
        <v>133</v>
      </c>
      <c r="E193" s="258" t="s">
        <v>1</v>
      </c>
      <c r="F193" s="259" t="s">
        <v>273</v>
      </c>
      <c r="G193" s="257"/>
      <c r="H193" s="258" t="s">
        <v>1</v>
      </c>
      <c r="I193" s="260"/>
      <c r="J193" s="257"/>
      <c r="K193" s="257"/>
      <c r="L193" s="261"/>
      <c r="M193" s="262"/>
      <c r="N193" s="263"/>
      <c r="O193" s="263"/>
      <c r="P193" s="263"/>
      <c r="Q193" s="263"/>
      <c r="R193" s="263"/>
      <c r="S193" s="263"/>
      <c r="T193" s="26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65" t="s">
        <v>133</v>
      </c>
      <c r="AU193" s="265" t="s">
        <v>131</v>
      </c>
      <c r="AV193" s="14" t="s">
        <v>81</v>
      </c>
      <c r="AW193" s="14" t="s">
        <v>32</v>
      </c>
      <c r="AX193" s="14" t="s">
        <v>76</v>
      </c>
      <c r="AY193" s="265" t="s">
        <v>124</v>
      </c>
    </row>
    <row r="194" spans="1:51" s="13" customFormat="1" ht="12">
      <c r="A194" s="13"/>
      <c r="B194" s="244"/>
      <c r="C194" s="245"/>
      <c r="D194" s="246" t="s">
        <v>133</v>
      </c>
      <c r="E194" s="247" t="s">
        <v>1</v>
      </c>
      <c r="F194" s="248" t="s">
        <v>274</v>
      </c>
      <c r="G194" s="245"/>
      <c r="H194" s="249">
        <v>80.54</v>
      </c>
      <c r="I194" s="250"/>
      <c r="J194" s="245"/>
      <c r="K194" s="245"/>
      <c r="L194" s="251"/>
      <c r="M194" s="252"/>
      <c r="N194" s="253"/>
      <c r="O194" s="253"/>
      <c r="P194" s="253"/>
      <c r="Q194" s="253"/>
      <c r="R194" s="253"/>
      <c r="S194" s="253"/>
      <c r="T194" s="254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5" t="s">
        <v>133</v>
      </c>
      <c r="AU194" s="255" t="s">
        <v>131</v>
      </c>
      <c r="AV194" s="13" t="s">
        <v>131</v>
      </c>
      <c r="AW194" s="13" t="s">
        <v>32</v>
      </c>
      <c r="AX194" s="13" t="s">
        <v>81</v>
      </c>
      <c r="AY194" s="255" t="s">
        <v>124</v>
      </c>
    </row>
    <row r="195" spans="1:65" s="2" customFormat="1" ht="16.5" customHeight="1">
      <c r="A195" s="39"/>
      <c r="B195" s="40"/>
      <c r="C195" s="277" t="s">
        <v>275</v>
      </c>
      <c r="D195" s="277" t="s">
        <v>171</v>
      </c>
      <c r="E195" s="278" t="s">
        <v>276</v>
      </c>
      <c r="F195" s="279" t="s">
        <v>277</v>
      </c>
      <c r="G195" s="280" t="s">
        <v>129</v>
      </c>
      <c r="H195" s="281">
        <v>82.151</v>
      </c>
      <c r="I195" s="282"/>
      <c r="J195" s="283">
        <f>ROUND(I195*H195,2)</f>
        <v>0</v>
      </c>
      <c r="K195" s="284"/>
      <c r="L195" s="285"/>
      <c r="M195" s="286" t="s">
        <v>1</v>
      </c>
      <c r="N195" s="287" t="s">
        <v>42</v>
      </c>
      <c r="O195" s="92"/>
      <c r="P195" s="240">
        <f>O195*H195</f>
        <v>0</v>
      </c>
      <c r="Q195" s="240">
        <v>0.0175</v>
      </c>
      <c r="R195" s="240">
        <f>Q195*H195</f>
        <v>1.4376425000000002</v>
      </c>
      <c r="S195" s="240">
        <v>0</v>
      </c>
      <c r="T195" s="241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42" t="s">
        <v>166</v>
      </c>
      <c r="AT195" s="242" t="s">
        <v>171</v>
      </c>
      <c r="AU195" s="242" t="s">
        <v>131</v>
      </c>
      <c r="AY195" s="18" t="s">
        <v>124</v>
      </c>
      <c r="BE195" s="243">
        <f>IF(N195="základní",J195,0)</f>
        <v>0</v>
      </c>
      <c r="BF195" s="243">
        <f>IF(N195="snížená",J195,0)</f>
        <v>0</v>
      </c>
      <c r="BG195" s="243">
        <f>IF(N195="zákl. přenesená",J195,0)</f>
        <v>0</v>
      </c>
      <c r="BH195" s="243">
        <f>IF(N195="sníž. přenesená",J195,0)</f>
        <v>0</v>
      </c>
      <c r="BI195" s="243">
        <f>IF(N195="nulová",J195,0)</f>
        <v>0</v>
      </c>
      <c r="BJ195" s="18" t="s">
        <v>131</v>
      </c>
      <c r="BK195" s="243">
        <f>ROUND(I195*H195,2)</f>
        <v>0</v>
      </c>
      <c r="BL195" s="18" t="s">
        <v>130</v>
      </c>
      <c r="BM195" s="242" t="s">
        <v>278</v>
      </c>
    </row>
    <row r="196" spans="1:51" s="13" customFormat="1" ht="12">
      <c r="A196" s="13"/>
      <c r="B196" s="244"/>
      <c r="C196" s="245"/>
      <c r="D196" s="246" t="s">
        <v>133</v>
      </c>
      <c r="E196" s="245"/>
      <c r="F196" s="248" t="s">
        <v>279</v>
      </c>
      <c r="G196" s="245"/>
      <c r="H196" s="249">
        <v>82.151</v>
      </c>
      <c r="I196" s="250"/>
      <c r="J196" s="245"/>
      <c r="K196" s="245"/>
      <c r="L196" s="251"/>
      <c r="M196" s="252"/>
      <c r="N196" s="253"/>
      <c r="O196" s="253"/>
      <c r="P196" s="253"/>
      <c r="Q196" s="253"/>
      <c r="R196" s="253"/>
      <c r="S196" s="253"/>
      <c r="T196" s="254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5" t="s">
        <v>133</v>
      </c>
      <c r="AU196" s="255" t="s">
        <v>131</v>
      </c>
      <c r="AV196" s="13" t="s">
        <v>131</v>
      </c>
      <c r="AW196" s="13" t="s">
        <v>4</v>
      </c>
      <c r="AX196" s="13" t="s">
        <v>81</v>
      </c>
      <c r="AY196" s="255" t="s">
        <v>124</v>
      </c>
    </row>
    <row r="197" spans="1:65" s="2" customFormat="1" ht="21.75" customHeight="1">
      <c r="A197" s="39"/>
      <c r="B197" s="40"/>
      <c r="C197" s="230" t="s">
        <v>280</v>
      </c>
      <c r="D197" s="230" t="s">
        <v>126</v>
      </c>
      <c r="E197" s="231" t="s">
        <v>270</v>
      </c>
      <c r="F197" s="232" t="s">
        <v>271</v>
      </c>
      <c r="G197" s="233" t="s">
        <v>129</v>
      </c>
      <c r="H197" s="234">
        <v>136.96</v>
      </c>
      <c r="I197" s="235"/>
      <c r="J197" s="236">
        <f>ROUND(I197*H197,2)</f>
        <v>0</v>
      </c>
      <c r="K197" s="237"/>
      <c r="L197" s="45"/>
      <c r="M197" s="238" t="s">
        <v>1</v>
      </c>
      <c r="N197" s="239" t="s">
        <v>42</v>
      </c>
      <c r="O197" s="92"/>
      <c r="P197" s="240">
        <f>O197*H197</f>
        <v>0</v>
      </c>
      <c r="Q197" s="240">
        <v>0.0096</v>
      </c>
      <c r="R197" s="240">
        <f>Q197*H197</f>
        <v>1.314816</v>
      </c>
      <c r="S197" s="240">
        <v>0</v>
      </c>
      <c r="T197" s="241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42" t="s">
        <v>130</v>
      </c>
      <c r="AT197" s="242" t="s">
        <v>126</v>
      </c>
      <c r="AU197" s="242" t="s">
        <v>131</v>
      </c>
      <c r="AY197" s="18" t="s">
        <v>124</v>
      </c>
      <c r="BE197" s="243">
        <f>IF(N197="základní",J197,0)</f>
        <v>0</v>
      </c>
      <c r="BF197" s="243">
        <f>IF(N197="snížená",J197,0)</f>
        <v>0</v>
      </c>
      <c r="BG197" s="243">
        <f>IF(N197="zákl. přenesená",J197,0)</f>
        <v>0</v>
      </c>
      <c r="BH197" s="243">
        <f>IF(N197="sníž. přenesená",J197,0)</f>
        <v>0</v>
      </c>
      <c r="BI197" s="243">
        <f>IF(N197="nulová",J197,0)</f>
        <v>0</v>
      </c>
      <c r="BJ197" s="18" t="s">
        <v>131</v>
      </c>
      <c r="BK197" s="243">
        <f>ROUND(I197*H197,2)</f>
        <v>0</v>
      </c>
      <c r="BL197" s="18" t="s">
        <v>130</v>
      </c>
      <c r="BM197" s="242" t="s">
        <v>281</v>
      </c>
    </row>
    <row r="198" spans="1:51" s="14" customFormat="1" ht="12">
      <c r="A198" s="14"/>
      <c r="B198" s="256"/>
      <c r="C198" s="257"/>
      <c r="D198" s="246" t="s">
        <v>133</v>
      </c>
      <c r="E198" s="258" t="s">
        <v>1</v>
      </c>
      <c r="F198" s="259" t="s">
        <v>282</v>
      </c>
      <c r="G198" s="257"/>
      <c r="H198" s="258" t="s">
        <v>1</v>
      </c>
      <c r="I198" s="260"/>
      <c r="J198" s="257"/>
      <c r="K198" s="257"/>
      <c r="L198" s="261"/>
      <c r="M198" s="262"/>
      <c r="N198" s="263"/>
      <c r="O198" s="263"/>
      <c r="P198" s="263"/>
      <c r="Q198" s="263"/>
      <c r="R198" s="263"/>
      <c r="S198" s="263"/>
      <c r="T198" s="26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65" t="s">
        <v>133</v>
      </c>
      <c r="AU198" s="265" t="s">
        <v>131</v>
      </c>
      <c r="AV198" s="14" t="s">
        <v>81</v>
      </c>
      <c r="AW198" s="14" t="s">
        <v>32</v>
      </c>
      <c r="AX198" s="14" t="s">
        <v>76</v>
      </c>
      <c r="AY198" s="265" t="s">
        <v>124</v>
      </c>
    </row>
    <row r="199" spans="1:51" s="13" customFormat="1" ht="12">
      <c r="A199" s="13"/>
      <c r="B199" s="244"/>
      <c r="C199" s="245"/>
      <c r="D199" s="246" t="s">
        <v>133</v>
      </c>
      <c r="E199" s="247" t="s">
        <v>1</v>
      </c>
      <c r="F199" s="248" t="s">
        <v>283</v>
      </c>
      <c r="G199" s="245"/>
      <c r="H199" s="249">
        <v>96.96</v>
      </c>
      <c r="I199" s="250"/>
      <c r="J199" s="245"/>
      <c r="K199" s="245"/>
      <c r="L199" s="251"/>
      <c r="M199" s="252"/>
      <c r="N199" s="253"/>
      <c r="O199" s="253"/>
      <c r="P199" s="253"/>
      <c r="Q199" s="253"/>
      <c r="R199" s="253"/>
      <c r="S199" s="253"/>
      <c r="T199" s="254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5" t="s">
        <v>133</v>
      </c>
      <c r="AU199" s="255" t="s">
        <v>131</v>
      </c>
      <c r="AV199" s="13" t="s">
        <v>131</v>
      </c>
      <c r="AW199" s="13" t="s">
        <v>32</v>
      </c>
      <c r="AX199" s="13" t="s">
        <v>76</v>
      </c>
      <c r="AY199" s="255" t="s">
        <v>124</v>
      </c>
    </row>
    <row r="200" spans="1:51" s="14" customFormat="1" ht="12">
      <c r="A200" s="14"/>
      <c r="B200" s="256"/>
      <c r="C200" s="257"/>
      <c r="D200" s="246" t="s">
        <v>133</v>
      </c>
      <c r="E200" s="258" t="s">
        <v>1</v>
      </c>
      <c r="F200" s="259" t="s">
        <v>284</v>
      </c>
      <c r="G200" s="257"/>
      <c r="H200" s="258" t="s">
        <v>1</v>
      </c>
      <c r="I200" s="260"/>
      <c r="J200" s="257"/>
      <c r="K200" s="257"/>
      <c r="L200" s="261"/>
      <c r="M200" s="262"/>
      <c r="N200" s="263"/>
      <c r="O200" s="263"/>
      <c r="P200" s="263"/>
      <c r="Q200" s="263"/>
      <c r="R200" s="263"/>
      <c r="S200" s="263"/>
      <c r="T200" s="26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65" t="s">
        <v>133</v>
      </c>
      <c r="AU200" s="265" t="s">
        <v>131</v>
      </c>
      <c r="AV200" s="14" t="s">
        <v>81</v>
      </c>
      <c r="AW200" s="14" t="s">
        <v>32</v>
      </c>
      <c r="AX200" s="14" t="s">
        <v>76</v>
      </c>
      <c r="AY200" s="265" t="s">
        <v>124</v>
      </c>
    </row>
    <row r="201" spans="1:51" s="13" customFormat="1" ht="12">
      <c r="A201" s="13"/>
      <c r="B201" s="244"/>
      <c r="C201" s="245"/>
      <c r="D201" s="246" t="s">
        <v>133</v>
      </c>
      <c r="E201" s="247" t="s">
        <v>1</v>
      </c>
      <c r="F201" s="248" t="s">
        <v>285</v>
      </c>
      <c r="G201" s="245"/>
      <c r="H201" s="249">
        <v>40</v>
      </c>
      <c r="I201" s="250"/>
      <c r="J201" s="245"/>
      <c r="K201" s="245"/>
      <c r="L201" s="251"/>
      <c r="M201" s="252"/>
      <c r="N201" s="253"/>
      <c r="O201" s="253"/>
      <c r="P201" s="253"/>
      <c r="Q201" s="253"/>
      <c r="R201" s="253"/>
      <c r="S201" s="253"/>
      <c r="T201" s="254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5" t="s">
        <v>133</v>
      </c>
      <c r="AU201" s="255" t="s">
        <v>131</v>
      </c>
      <c r="AV201" s="13" t="s">
        <v>131</v>
      </c>
      <c r="AW201" s="13" t="s">
        <v>32</v>
      </c>
      <c r="AX201" s="13" t="s">
        <v>76</v>
      </c>
      <c r="AY201" s="255" t="s">
        <v>124</v>
      </c>
    </row>
    <row r="202" spans="1:51" s="15" customFormat="1" ht="12">
      <c r="A202" s="15"/>
      <c r="B202" s="266"/>
      <c r="C202" s="267"/>
      <c r="D202" s="246" t="s">
        <v>133</v>
      </c>
      <c r="E202" s="268" t="s">
        <v>1</v>
      </c>
      <c r="F202" s="269" t="s">
        <v>143</v>
      </c>
      <c r="G202" s="267"/>
      <c r="H202" s="270">
        <v>136.96</v>
      </c>
      <c r="I202" s="271"/>
      <c r="J202" s="267"/>
      <c r="K202" s="267"/>
      <c r="L202" s="272"/>
      <c r="M202" s="273"/>
      <c r="N202" s="274"/>
      <c r="O202" s="274"/>
      <c r="P202" s="274"/>
      <c r="Q202" s="274"/>
      <c r="R202" s="274"/>
      <c r="S202" s="274"/>
      <c r="T202" s="27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76" t="s">
        <v>133</v>
      </c>
      <c r="AU202" s="276" t="s">
        <v>131</v>
      </c>
      <c r="AV202" s="15" t="s">
        <v>130</v>
      </c>
      <c r="AW202" s="15" t="s">
        <v>32</v>
      </c>
      <c r="AX202" s="15" t="s">
        <v>81</v>
      </c>
      <c r="AY202" s="276" t="s">
        <v>124</v>
      </c>
    </row>
    <row r="203" spans="1:65" s="2" customFormat="1" ht="16.5" customHeight="1">
      <c r="A203" s="39"/>
      <c r="B203" s="40"/>
      <c r="C203" s="277" t="s">
        <v>286</v>
      </c>
      <c r="D203" s="277" t="s">
        <v>171</v>
      </c>
      <c r="E203" s="278" t="s">
        <v>287</v>
      </c>
      <c r="F203" s="279" t="s">
        <v>288</v>
      </c>
      <c r="G203" s="280" t="s">
        <v>129</v>
      </c>
      <c r="H203" s="281">
        <v>139.699</v>
      </c>
      <c r="I203" s="282"/>
      <c r="J203" s="283">
        <f>ROUND(I203*H203,2)</f>
        <v>0</v>
      </c>
      <c r="K203" s="284"/>
      <c r="L203" s="285"/>
      <c r="M203" s="286" t="s">
        <v>1</v>
      </c>
      <c r="N203" s="287" t="s">
        <v>42</v>
      </c>
      <c r="O203" s="92"/>
      <c r="P203" s="240">
        <f>O203*H203</f>
        <v>0</v>
      </c>
      <c r="Q203" s="240">
        <v>0.018</v>
      </c>
      <c r="R203" s="240">
        <f>Q203*H203</f>
        <v>2.514582</v>
      </c>
      <c r="S203" s="240">
        <v>0</v>
      </c>
      <c r="T203" s="241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42" t="s">
        <v>166</v>
      </c>
      <c r="AT203" s="242" t="s">
        <v>171</v>
      </c>
      <c r="AU203" s="242" t="s">
        <v>131</v>
      </c>
      <c r="AY203" s="18" t="s">
        <v>124</v>
      </c>
      <c r="BE203" s="243">
        <f>IF(N203="základní",J203,0)</f>
        <v>0</v>
      </c>
      <c r="BF203" s="243">
        <f>IF(N203="snížená",J203,0)</f>
        <v>0</v>
      </c>
      <c r="BG203" s="243">
        <f>IF(N203="zákl. přenesená",J203,0)</f>
        <v>0</v>
      </c>
      <c r="BH203" s="243">
        <f>IF(N203="sníž. přenesená",J203,0)</f>
        <v>0</v>
      </c>
      <c r="BI203" s="243">
        <f>IF(N203="nulová",J203,0)</f>
        <v>0</v>
      </c>
      <c r="BJ203" s="18" t="s">
        <v>131</v>
      </c>
      <c r="BK203" s="243">
        <f>ROUND(I203*H203,2)</f>
        <v>0</v>
      </c>
      <c r="BL203" s="18" t="s">
        <v>130</v>
      </c>
      <c r="BM203" s="242" t="s">
        <v>289</v>
      </c>
    </row>
    <row r="204" spans="1:51" s="13" customFormat="1" ht="12">
      <c r="A204" s="13"/>
      <c r="B204" s="244"/>
      <c r="C204" s="245"/>
      <c r="D204" s="246" t="s">
        <v>133</v>
      </c>
      <c r="E204" s="245"/>
      <c r="F204" s="248" t="s">
        <v>290</v>
      </c>
      <c r="G204" s="245"/>
      <c r="H204" s="249">
        <v>139.699</v>
      </c>
      <c r="I204" s="250"/>
      <c r="J204" s="245"/>
      <c r="K204" s="245"/>
      <c r="L204" s="251"/>
      <c r="M204" s="252"/>
      <c r="N204" s="253"/>
      <c r="O204" s="253"/>
      <c r="P204" s="253"/>
      <c r="Q204" s="253"/>
      <c r="R204" s="253"/>
      <c r="S204" s="253"/>
      <c r="T204" s="254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55" t="s">
        <v>133</v>
      </c>
      <c r="AU204" s="255" t="s">
        <v>131</v>
      </c>
      <c r="AV204" s="13" t="s">
        <v>131</v>
      </c>
      <c r="AW204" s="13" t="s">
        <v>4</v>
      </c>
      <c r="AX204" s="13" t="s">
        <v>81</v>
      </c>
      <c r="AY204" s="255" t="s">
        <v>124</v>
      </c>
    </row>
    <row r="205" spans="1:65" s="2" customFormat="1" ht="21.75" customHeight="1">
      <c r="A205" s="39"/>
      <c r="B205" s="40"/>
      <c r="C205" s="230" t="s">
        <v>291</v>
      </c>
      <c r="D205" s="230" t="s">
        <v>126</v>
      </c>
      <c r="E205" s="231" t="s">
        <v>292</v>
      </c>
      <c r="F205" s="232" t="s">
        <v>293</v>
      </c>
      <c r="G205" s="233" t="s">
        <v>178</v>
      </c>
      <c r="H205" s="234">
        <v>36.5</v>
      </c>
      <c r="I205" s="235"/>
      <c r="J205" s="236">
        <f>ROUND(I205*H205,2)</f>
        <v>0</v>
      </c>
      <c r="K205" s="237"/>
      <c r="L205" s="45"/>
      <c r="M205" s="238" t="s">
        <v>1</v>
      </c>
      <c r="N205" s="239" t="s">
        <v>42</v>
      </c>
      <c r="O205" s="92"/>
      <c r="P205" s="240">
        <f>O205*H205</f>
        <v>0</v>
      </c>
      <c r="Q205" s="240">
        <v>0.00176</v>
      </c>
      <c r="R205" s="240">
        <f>Q205*H205</f>
        <v>0.06424</v>
      </c>
      <c r="S205" s="240">
        <v>0</v>
      </c>
      <c r="T205" s="241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42" t="s">
        <v>130</v>
      </c>
      <c r="AT205" s="242" t="s">
        <v>126</v>
      </c>
      <c r="AU205" s="242" t="s">
        <v>131</v>
      </c>
      <c r="AY205" s="18" t="s">
        <v>124</v>
      </c>
      <c r="BE205" s="243">
        <f>IF(N205="základní",J205,0)</f>
        <v>0</v>
      </c>
      <c r="BF205" s="243">
        <f>IF(N205="snížená",J205,0)</f>
        <v>0</v>
      </c>
      <c r="BG205" s="243">
        <f>IF(N205="zákl. přenesená",J205,0)</f>
        <v>0</v>
      </c>
      <c r="BH205" s="243">
        <f>IF(N205="sníž. přenesená",J205,0)</f>
        <v>0</v>
      </c>
      <c r="BI205" s="243">
        <f>IF(N205="nulová",J205,0)</f>
        <v>0</v>
      </c>
      <c r="BJ205" s="18" t="s">
        <v>131</v>
      </c>
      <c r="BK205" s="243">
        <f>ROUND(I205*H205,2)</f>
        <v>0</v>
      </c>
      <c r="BL205" s="18" t="s">
        <v>130</v>
      </c>
      <c r="BM205" s="242" t="s">
        <v>294</v>
      </c>
    </row>
    <row r="206" spans="1:51" s="13" customFormat="1" ht="12">
      <c r="A206" s="13"/>
      <c r="B206" s="244"/>
      <c r="C206" s="245"/>
      <c r="D206" s="246" t="s">
        <v>133</v>
      </c>
      <c r="E206" s="247" t="s">
        <v>1</v>
      </c>
      <c r="F206" s="248" t="s">
        <v>295</v>
      </c>
      <c r="G206" s="245"/>
      <c r="H206" s="249">
        <v>36.5</v>
      </c>
      <c r="I206" s="250"/>
      <c r="J206" s="245"/>
      <c r="K206" s="245"/>
      <c r="L206" s="251"/>
      <c r="M206" s="252"/>
      <c r="N206" s="253"/>
      <c r="O206" s="253"/>
      <c r="P206" s="253"/>
      <c r="Q206" s="253"/>
      <c r="R206" s="253"/>
      <c r="S206" s="253"/>
      <c r="T206" s="254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55" t="s">
        <v>133</v>
      </c>
      <c r="AU206" s="255" t="s">
        <v>131</v>
      </c>
      <c r="AV206" s="13" t="s">
        <v>131</v>
      </c>
      <c r="AW206" s="13" t="s">
        <v>32</v>
      </c>
      <c r="AX206" s="13" t="s">
        <v>81</v>
      </c>
      <c r="AY206" s="255" t="s">
        <v>124</v>
      </c>
    </row>
    <row r="207" spans="1:65" s="2" customFormat="1" ht="16.5" customHeight="1">
      <c r="A207" s="39"/>
      <c r="B207" s="40"/>
      <c r="C207" s="277" t="s">
        <v>296</v>
      </c>
      <c r="D207" s="277" t="s">
        <v>171</v>
      </c>
      <c r="E207" s="278" t="s">
        <v>297</v>
      </c>
      <c r="F207" s="279" t="s">
        <v>298</v>
      </c>
      <c r="G207" s="280" t="s">
        <v>129</v>
      </c>
      <c r="H207" s="281">
        <v>8.191</v>
      </c>
      <c r="I207" s="282"/>
      <c r="J207" s="283">
        <f>ROUND(I207*H207,2)</f>
        <v>0</v>
      </c>
      <c r="K207" s="284"/>
      <c r="L207" s="285"/>
      <c r="M207" s="286" t="s">
        <v>1</v>
      </c>
      <c r="N207" s="287" t="s">
        <v>42</v>
      </c>
      <c r="O207" s="92"/>
      <c r="P207" s="240">
        <f>O207*H207</f>
        <v>0</v>
      </c>
      <c r="Q207" s="240">
        <v>0.006</v>
      </c>
      <c r="R207" s="240">
        <f>Q207*H207</f>
        <v>0.049146</v>
      </c>
      <c r="S207" s="240">
        <v>0</v>
      </c>
      <c r="T207" s="241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42" t="s">
        <v>166</v>
      </c>
      <c r="AT207" s="242" t="s">
        <v>171</v>
      </c>
      <c r="AU207" s="242" t="s">
        <v>131</v>
      </c>
      <c r="AY207" s="18" t="s">
        <v>124</v>
      </c>
      <c r="BE207" s="243">
        <f>IF(N207="základní",J207,0)</f>
        <v>0</v>
      </c>
      <c r="BF207" s="243">
        <f>IF(N207="snížená",J207,0)</f>
        <v>0</v>
      </c>
      <c r="BG207" s="243">
        <f>IF(N207="zákl. přenesená",J207,0)</f>
        <v>0</v>
      </c>
      <c r="BH207" s="243">
        <f>IF(N207="sníž. přenesená",J207,0)</f>
        <v>0</v>
      </c>
      <c r="BI207" s="243">
        <f>IF(N207="nulová",J207,0)</f>
        <v>0</v>
      </c>
      <c r="BJ207" s="18" t="s">
        <v>131</v>
      </c>
      <c r="BK207" s="243">
        <f>ROUND(I207*H207,2)</f>
        <v>0</v>
      </c>
      <c r="BL207" s="18" t="s">
        <v>130</v>
      </c>
      <c r="BM207" s="242" t="s">
        <v>299</v>
      </c>
    </row>
    <row r="208" spans="1:51" s="13" customFormat="1" ht="12">
      <c r="A208" s="13"/>
      <c r="B208" s="244"/>
      <c r="C208" s="245"/>
      <c r="D208" s="246" t="s">
        <v>133</v>
      </c>
      <c r="E208" s="247" t="s">
        <v>1</v>
      </c>
      <c r="F208" s="248" t="s">
        <v>300</v>
      </c>
      <c r="G208" s="245"/>
      <c r="H208" s="249">
        <v>7.446</v>
      </c>
      <c r="I208" s="250"/>
      <c r="J208" s="245"/>
      <c r="K208" s="245"/>
      <c r="L208" s="251"/>
      <c r="M208" s="252"/>
      <c r="N208" s="253"/>
      <c r="O208" s="253"/>
      <c r="P208" s="253"/>
      <c r="Q208" s="253"/>
      <c r="R208" s="253"/>
      <c r="S208" s="253"/>
      <c r="T208" s="254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55" t="s">
        <v>133</v>
      </c>
      <c r="AU208" s="255" t="s">
        <v>131</v>
      </c>
      <c r="AV208" s="13" t="s">
        <v>131</v>
      </c>
      <c r="AW208" s="13" t="s">
        <v>32</v>
      </c>
      <c r="AX208" s="13" t="s">
        <v>81</v>
      </c>
      <c r="AY208" s="255" t="s">
        <v>124</v>
      </c>
    </row>
    <row r="209" spans="1:51" s="13" customFormat="1" ht="12">
      <c r="A209" s="13"/>
      <c r="B209" s="244"/>
      <c r="C209" s="245"/>
      <c r="D209" s="246" t="s">
        <v>133</v>
      </c>
      <c r="E209" s="245"/>
      <c r="F209" s="248" t="s">
        <v>301</v>
      </c>
      <c r="G209" s="245"/>
      <c r="H209" s="249">
        <v>8.191</v>
      </c>
      <c r="I209" s="250"/>
      <c r="J209" s="245"/>
      <c r="K209" s="245"/>
      <c r="L209" s="251"/>
      <c r="M209" s="252"/>
      <c r="N209" s="253"/>
      <c r="O209" s="253"/>
      <c r="P209" s="253"/>
      <c r="Q209" s="253"/>
      <c r="R209" s="253"/>
      <c r="S209" s="253"/>
      <c r="T209" s="254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55" t="s">
        <v>133</v>
      </c>
      <c r="AU209" s="255" t="s">
        <v>131</v>
      </c>
      <c r="AV209" s="13" t="s">
        <v>131</v>
      </c>
      <c r="AW209" s="13" t="s">
        <v>4</v>
      </c>
      <c r="AX209" s="13" t="s">
        <v>81</v>
      </c>
      <c r="AY209" s="255" t="s">
        <v>124</v>
      </c>
    </row>
    <row r="210" spans="1:65" s="2" customFormat="1" ht="16.5" customHeight="1">
      <c r="A210" s="39"/>
      <c r="B210" s="40"/>
      <c r="C210" s="230" t="s">
        <v>302</v>
      </c>
      <c r="D210" s="230" t="s">
        <v>126</v>
      </c>
      <c r="E210" s="231" t="s">
        <v>303</v>
      </c>
      <c r="F210" s="232" t="s">
        <v>304</v>
      </c>
      <c r="G210" s="233" t="s">
        <v>129</v>
      </c>
      <c r="H210" s="234">
        <v>41.55</v>
      </c>
      <c r="I210" s="235"/>
      <c r="J210" s="236">
        <f>ROUND(I210*H210,2)</f>
        <v>0</v>
      </c>
      <c r="K210" s="237"/>
      <c r="L210" s="45"/>
      <c r="M210" s="238" t="s">
        <v>1</v>
      </c>
      <c r="N210" s="239" t="s">
        <v>42</v>
      </c>
      <c r="O210" s="92"/>
      <c r="P210" s="240">
        <f>O210*H210</f>
        <v>0</v>
      </c>
      <c r="Q210" s="240">
        <v>6E-05</v>
      </c>
      <c r="R210" s="240">
        <f>Q210*H210</f>
        <v>0.002493</v>
      </c>
      <c r="S210" s="240">
        <v>0</v>
      </c>
      <c r="T210" s="241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42" t="s">
        <v>130</v>
      </c>
      <c r="AT210" s="242" t="s">
        <v>126</v>
      </c>
      <c r="AU210" s="242" t="s">
        <v>131</v>
      </c>
      <c r="AY210" s="18" t="s">
        <v>124</v>
      </c>
      <c r="BE210" s="243">
        <f>IF(N210="základní",J210,0)</f>
        <v>0</v>
      </c>
      <c r="BF210" s="243">
        <f>IF(N210="snížená",J210,0)</f>
        <v>0</v>
      </c>
      <c r="BG210" s="243">
        <f>IF(N210="zákl. přenesená",J210,0)</f>
        <v>0</v>
      </c>
      <c r="BH210" s="243">
        <f>IF(N210="sníž. přenesená",J210,0)</f>
        <v>0</v>
      </c>
      <c r="BI210" s="243">
        <f>IF(N210="nulová",J210,0)</f>
        <v>0</v>
      </c>
      <c r="BJ210" s="18" t="s">
        <v>131</v>
      </c>
      <c r="BK210" s="243">
        <f>ROUND(I210*H210,2)</f>
        <v>0</v>
      </c>
      <c r="BL210" s="18" t="s">
        <v>130</v>
      </c>
      <c r="BM210" s="242" t="s">
        <v>305</v>
      </c>
    </row>
    <row r="211" spans="1:51" s="13" customFormat="1" ht="12">
      <c r="A211" s="13"/>
      <c r="B211" s="244"/>
      <c r="C211" s="245"/>
      <c r="D211" s="246" t="s">
        <v>133</v>
      </c>
      <c r="E211" s="247" t="s">
        <v>1</v>
      </c>
      <c r="F211" s="248" t="s">
        <v>306</v>
      </c>
      <c r="G211" s="245"/>
      <c r="H211" s="249">
        <v>41.55</v>
      </c>
      <c r="I211" s="250"/>
      <c r="J211" s="245"/>
      <c r="K211" s="245"/>
      <c r="L211" s="251"/>
      <c r="M211" s="252"/>
      <c r="N211" s="253"/>
      <c r="O211" s="253"/>
      <c r="P211" s="253"/>
      <c r="Q211" s="253"/>
      <c r="R211" s="253"/>
      <c r="S211" s="253"/>
      <c r="T211" s="254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55" t="s">
        <v>133</v>
      </c>
      <c r="AU211" s="255" t="s">
        <v>131</v>
      </c>
      <c r="AV211" s="13" t="s">
        <v>131</v>
      </c>
      <c r="AW211" s="13" t="s">
        <v>32</v>
      </c>
      <c r="AX211" s="13" t="s">
        <v>81</v>
      </c>
      <c r="AY211" s="255" t="s">
        <v>124</v>
      </c>
    </row>
    <row r="212" spans="1:65" s="2" customFormat="1" ht="16.5" customHeight="1">
      <c r="A212" s="39"/>
      <c r="B212" s="40"/>
      <c r="C212" s="230" t="s">
        <v>307</v>
      </c>
      <c r="D212" s="230" t="s">
        <v>126</v>
      </c>
      <c r="E212" s="231" t="s">
        <v>308</v>
      </c>
      <c r="F212" s="232" t="s">
        <v>309</v>
      </c>
      <c r="G212" s="233" t="s">
        <v>129</v>
      </c>
      <c r="H212" s="234">
        <v>217.5</v>
      </c>
      <c r="I212" s="235"/>
      <c r="J212" s="236">
        <f>ROUND(I212*H212,2)</f>
        <v>0</v>
      </c>
      <c r="K212" s="237"/>
      <c r="L212" s="45"/>
      <c r="M212" s="238" t="s">
        <v>1</v>
      </c>
      <c r="N212" s="239" t="s">
        <v>42</v>
      </c>
      <c r="O212" s="92"/>
      <c r="P212" s="240">
        <f>O212*H212</f>
        <v>0</v>
      </c>
      <c r="Q212" s="240">
        <v>6E-05</v>
      </c>
      <c r="R212" s="240">
        <f>Q212*H212</f>
        <v>0.01305</v>
      </c>
      <c r="S212" s="240">
        <v>0</v>
      </c>
      <c r="T212" s="241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42" t="s">
        <v>130</v>
      </c>
      <c r="AT212" s="242" t="s">
        <v>126</v>
      </c>
      <c r="AU212" s="242" t="s">
        <v>131</v>
      </c>
      <c r="AY212" s="18" t="s">
        <v>124</v>
      </c>
      <c r="BE212" s="243">
        <f>IF(N212="základní",J212,0)</f>
        <v>0</v>
      </c>
      <c r="BF212" s="243">
        <f>IF(N212="snížená",J212,0)</f>
        <v>0</v>
      </c>
      <c r="BG212" s="243">
        <f>IF(N212="zákl. přenesená",J212,0)</f>
        <v>0</v>
      </c>
      <c r="BH212" s="243">
        <f>IF(N212="sníž. přenesená",J212,0)</f>
        <v>0</v>
      </c>
      <c r="BI212" s="243">
        <f>IF(N212="nulová",J212,0)</f>
        <v>0</v>
      </c>
      <c r="BJ212" s="18" t="s">
        <v>131</v>
      </c>
      <c r="BK212" s="243">
        <f>ROUND(I212*H212,2)</f>
        <v>0</v>
      </c>
      <c r="BL212" s="18" t="s">
        <v>130</v>
      </c>
      <c r="BM212" s="242" t="s">
        <v>310</v>
      </c>
    </row>
    <row r="213" spans="1:51" s="13" customFormat="1" ht="12">
      <c r="A213" s="13"/>
      <c r="B213" s="244"/>
      <c r="C213" s="245"/>
      <c r="D213" s="246" t="s">
        <v>133</v>
      </c>
      <c r="E213" s="247" t="s">
        <v>1</v>
      </c>
      <c r="F213" s="248" t="s">
        <v>311</v>
      </c>
      <c r="G213" s="245"/>
      <c r="H213" s="249">
        <v>217.5</v>
      </c>
      <c r="I213" s="250"/>
      <c r="J213" s="245"/>
      <c r="K213" s="245"/>
      <c r="L213" s="251"/>
      <c r="M213" s="252"/>
      <c r="N213" s="253"/>
      <c r="O213" s="253"/>
      <c r="P213" s="253"/>
      <c r="Q213" s="253"/>
      <c r="R213" s="253"/>
      <c r="S213" s="253"/>
      <c r="T213" s="254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55" t="s">
        <v>133</v>
      </c>
      <c r="AU213" s="255" t="s">
        <v>131</v>
      </c>
      <c r="AV213" s="13" t="s">
        <v>131</v>
      </c>
      <c r="AW213" s="13" t="s">
        <v>32</v>
      </c>
      <c r="AX213" s="13" t="s">
        <v>81</v>
      </c>
      <c r="AY213" s="255" t="s">
        <v>124</v>
      </c>
    </row>
    <row r="214" spans="1:65" s="2" customFormat="1" ht="16.5" customHeight="1">
      <c r="A214" s="39"/>
      <c r="B214" s="40"/>
      <c r="C214" s="230" t="s">
        <v>312</v>
      </c>
      <c r="D214" s="230" t="s">
        <v>126</v>
      </c>
      <c r="E214" s="231" t="s">
        <v>313</v>
      </c>
      <c r="F214" s="232" t="s">
        <v>314</v>
      </c>
      <c r="G214" s="233" t="s">
        <v>178</v>
      </c>
      <c r="H214" s="234">
        <v>24.4</v>
      </c>
      <c r="I214" s="235"/>
      <c r="J214" s="236">
        <f>ROUND(I214*H214,2)</f>
        <v>0</v>
      </c>
      <c r="K214" s="237"/>
      <c r="L214" s="45"/>
      <c r="M214" s="238" t="s">
        <v>1</v>
      </c>
      <c r="N214" s="239" t="s">
        <v>42</v>
      </c>
      <c r="O214" s="92"/>
      <c r="P214" s="240">
        <f>O214*H214</f>
        <v>0</v>
      </c>
      <c r="Q214" s="240">
        <v>3E-05</v>
      </c>
      <c r="R214" s="240">
        <f>Q214*H214</f>
        <v>0.000732</v>
      </c>
      <c r="S214" s="240">
        <v>0</v>
      </c>
      <c r="T214" s="241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42" t="s">
        <v>130</v>
      </c>
      <c r="AT214" s="242" t="s">
        <v>126</v>
      </c>
      <c r="AU214" s="242" t="s">
        <v>131</v>
      </c>
      <c r="AY214" s="18" t="s">
        <v>124</v>
      </c>
      <c r="BE214" s="243">
        <f>IF(N214="základní",J214,0)</f>
        <v>0</v>
      </c>
      <c r="BF214" s="243">
        <f>IF(N214="snížená",J214,0)</f>
        <v>0</v>
      </c>
      <c r="BG214" s="243">
        <f>IF(N214="zákl. přenesená",J214,0)</f>
        <v>0</v>
      </c>
      <c r="BH214" s="243">
        <f>IF(N214="sníž. přenesená",J214,0)</f>
        <v>0</v>
      </c>
      <c r="BI214" s="243">
        <f>IF(N214="nulová",J214,0)</f>
        <v>0</v>
      </c>
      <c r="BJ214" s="18" t="s">
        <v>131</v>
      </c>
      <c r="BK214" s="243">
        <f>ROUND(I214*H214,2)</f>
        <v>0</v>
      </c>
      <c r="BL214" s="18" t="s">
        <v>130</v>
      </c>
      <c r="BM214" s="242" t="s">
        <v>315</v>
      </c>
    </row>
    <row r="215" spans="1:51" s="13" customFormat="1" ht="12">
      <c r="A215" s="13"/>
      <c r="B215" s="244"/>
      <c r="C215" s="245"/>
      <c r="D215" s="246" t="s">
        <v>133</v>
      </c>
      <c r="E215" s="247" t="s">
        <v>1</v>
      </c>
      <c r="F215" s="248" t="s">
        <v>316</v>
      </c>
      <c r="G215" s="245"/>
      <c r="H215" s="249">
        <v>24.4</v>
      </c>
      <c r="I215" s="250"/>
      <c r="J215" s="245"/>
      <c r="K215" s="245"/>
      <c r="L215" s="251"/>
      <c r="M215" s="252"/>
      <c r="N215" s="253"/>
      <c r="O215" s="253"/>
      <c r="P215" s="253"/>
      <c r="Q215" s="253"/>
      <c r="R215" s="253"/>
      <c r="S215" s="253"/>
      <c r="T215" s="254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55" t="s">
        <v>133</v>
      </c>
      <c r="AU215" s="255" t="s">
        <v>131</v>
      </c>
      <c r="AV215" s="13" t="s">
        <v>131</v>
      </c>
      <c r="AW215" s="13" t="s">
        <v>32</v>
      </c>
      <c r="AX215" s="13" t="s">
        <v>81</v>
      </c>
      <c r="AY215" s="255" t="s">
        <v>124</v>
      </c>
    </row>
    <row r="216" spans="1:65" s="2" customFormat="1" ht="16.5" customHeight="1">
      <c r="A216" s="39"/>
      <c r="B216" s="40"/>
      <c r="C216" s="277" t="s">
        <v>317</v>
      </c>
      <c r="D216" s="277" t="s">
        <v>171</v>
      </c>
      <c r="E216" s="278" t="s">
        <v>318</v>
      </c>
      <c r="F216" s="279" t="s">
        <v>319</v>
      </c>
      <c r="G216" s="280" t="s">
        <v>178</v>
      </c>
      <c r="H216" s="281">
        <v>25.62</v>
      </c>
      <c r="I216" s="282"/>
      <c r="J216" s="283">
        <f>ROUND(I216*H216,2)</f>
        <v>0</v>
      </c>
      <c r="K216" s="284"/>
      <c r="L216" s="285"/>
      <c r="M216" s="286" t="s">
        <v>1</v>
      </c>
      <c r="N216" s="287" t="s">
        <v>42</v>
      </c>
      <c r="O216" s="92"/>
      <c r="P216" s="240">
        <f>O216*H216</f>
        <v>0</v>
      </c>
      <c r="Q216" s="240">
        <v>0.0006</v>
      </c>
      <c r="R216" s="240">
        <f>Q216*H216</f>
        <v>0.015371999999999999</v>
      </c>
      <c r="S216" s="240">
        <v>0</v>
      </c>
      <c r="T216" s="241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42" t="s">
        <v>166</v>
      </c>
      <c r="AT216" s="242" t="s">
        <v>171</v>
      </c>
      <c r="AU216" s="242" t="s">
        <v>131</v>
      </c>
      <c r="AY216" s="18" t="s">
        <v>124</v>
      </c>
      <c r="BE216" s="243">
        <f>IF(N216="základní",J216,0)</f>
        <v>0</v>
      </c>
      <c r="BF216" s="243">
        <f>IF(N216="snížená",J216,0)</f>
        <v>0</v>
      </c>
      <c r="BG216" s="243">
        <f>IF(N216="zákl. přenesená",J216,0)</f>
        <v>0</v>
      </c>
      <c r="BH216" s="243">
        <f>IF(N216="sníž. přenesená",J216,0)</f>
        <v>0</v>
      </c>
      <c r="BI216" s="243">
        <f>IF(N216="nulová",J216,0)</f>
        <v>0</v>
      </c>
      <c r="BJ216" s="18" t="s">
        <v>131</v>
      </c>
      <c r="BK216" s="243">
        <f>ROUND(I216*H216,2)</f>
        <v>0</v>
      </c>
      <c r="BL216" s="18" t="s">
        <v>130</v>
      </c>
      <c r="BM216" s="242" t="s">
        <v>320</v>
      </c>
    </row>
    <row r="217" spans="1:51" s="13" customFormat="1" ht="12">
      <c r="A217" s="13"/>
      <c r="B217" s="244"/>
      <c r="C217" s="245"/>
      <c r="D217" s="246" t="s">
        <v>133</v>
      </c>
      <c r="E217" s="245"/>
      <c r="F217" s="248" t="s">
        <v>321</v>
      </c>
      <c r="G217" s="245"/>
      <c r="H217" s="249">
        <v>25.62</v>
      </c>
      <c r="I217" s="250"/>
      <c r="J217" s="245"/>
      <c r="K217" s="245"/>
      <c r="L217" s="251"/>
      <c r="M217" s="252"/>
      <c r="N217" s="253"/>
      <c r="O217" s="253"/>
      <c r="P217" s="253"/>
      <c r="Q217" s="253"/>
      <c r="R217" s="253"/>
      <c r="S217" s="253"/>
      <c r="T217" s="254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55" t="s">
        <v>133</v>
      </c>
      <c r="AU217" s="255" t="s">
        <v>131</v>
      </c>
      <c r="AV217" s="13" t="s">
        <v>131</v>
      </c>
      <c r="AW217" s="13" t="s">
        <v>4</v>
      </c>
      <c r="AX217" s="13" t="s">
        <v>81</v>
      </c>
      <c r="AY217" s="255" t="s">
        <v>124</v>
      </c>
    </row>
    <row r="218" spans="1:65" s="2" customFormat="1" ht="16.5" customHeight="1">
      <c r="A218" s="39"/>
      <c r="B218" s="40"/>
      <c r="C218" s="230" t="s">
        <v>322</v>
      </c>
      <c r="D218" s="230" t="s">
        <v>126</v>
      </c>
      <c r="E218" s="231" t="s">
        <v>323</v>
      </c>
      <c r="F218" s="232" t="s">
        <v>324</v>
      </c>
      <c r="G218" s="233" t="s">
        <v>178</v>
      </c>
      <c r="H218" s="234">
        <v>203.43</v>
      </c>
      <c r="I218" s="235"/>
      <c r="J218" s="236">
        <f>ROUND(I218*H218,2)</f>
        <v>0</v>
      </c>
      <c r="K218" s="237"/>
      <c r="L218" s="45"/>
      <c r="M218" s="238" t="s">
        <v>1</v>
      </c>
      <c r="N218" s="239" t="s">
        <v>42</v>
      </c>
      <c r="O218" s="92"/>
      <c r="P218" s="240">
        <f>O218*H218</f>
        <v>0</v>
      </c>
      <c r="Q218" s="240">
        <v>0</v>
      </c>
      <c r="R218" s="240">
        <f>Q218*H218</f>
        <v>0</v>
      </c>
      <c r="S218" s="240">
        <v>0</v>
      </c>
      <c r="T218" s="241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42" t="s">
        <v>130</v>
      </c>
      <c r="AT218" s="242" t="s">
        <v>126</v>
      </c>
      <c r="AU218" s="242" t="s">
        <v>131</v>
      </c>
      <c r="AY218" s="18" t="s">
        <v>124</v>
      </c>
      <c r="BE218" s="243">
        <f>IF(N218="základní",J218,0)</f>
        <v>0</v>
      </c>
      <c r="BF218" s="243">
        <f>IF(N218="snížená",J218,0)</f>
        <v>0</v>
      </c>
      <c r="BG218" s="243">
        <f>IF(N218="zákl. přenesená",J218,0)</f>
        <v>0</v>
      </c>
      <c r="BH218" s="243">
        <f>IF(N218="sníž. přenesená",J218,0)</f>
        <v>0</v>
      </c>
      <c r="BI218" s="243">
        <f>IF(N218="nulová",J218,0)</f>
        <v>0</v>
      </c>
      <c r="BJ218" s="18" t="s">
        <v>131</v>
      </c>
      <c r="BK218" s="243">
        <f>ROUND(I218*H218,2)</f>
        <v>0</v>
      </c>
      <c r="BL218" s="18" t="s">
        <v>130</v>
      </c>
      <c r="BM218" s="242" t="s">
        <v>325</v>
      </c>
    </row>
    <row r="219" spans="1:51" s="14" customFormat="1" ht="12">
      <c r="A219" s="14"/>
      <c r="B219" s="256"/>
      <c r="C219" s="257"/>
      <c r="D219" s="246" t="s">
        <v>133</v>
      </c>
      <c r="E219" s="258" t="s">
        <v>1</v>
      </c>
      <c r="F219" s="259" t="s">
        <v>326</v>
      </c>
      <c r="G219" s="257"/>
      <c r="H219" s="258" t="s">
        <v>1</v>
      </c>
      <c r="I219" s="260"/>
      <c r="J219" s="257"/>
      <c r="K219" s="257"/>
      <c r="L219" s="261"/>
      <c r="M219" s="262"/>
      <c r="N219" s="263"/>
      <c r="O219" s="263"/>
      <c r="P219" s="263"/>
      <c r="Q219" s="263"/>
      <c r="R219" s="263"/>
      <c r="S219" s="263"/>
      <c r="T219" s="26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65" t="s">
        <v>133</v>
      </c>
      <c r="AU219" s="265" t="s">
        <v>131</v>
      </c>
      <c r="AV219" s="14" t="s">
        <v>81</v>
      </c>
      <c r="AW219" s="14" t="s">
        <v>32</v>
      </c>
      <c r="AX219" s="14" t="s">
        <v>76</v>
      </c>
      <c r="AY219" s="265" t="s">
        <v>124</v>
      </c>
    </row>
    <row r="220" spans="1:51" s="13" customFormat="1" ht="12">
      <c r="A220" s="13"/>
      <c r="B220" s="244"/>
      <c r="C220" s="245"/>
      <c r="D220" s="246" t="s">
        <v>133</v>
      </c>
      <c r="E220" s="247" t="s">
        <v>1</v>
      </c>
      <c r="F220" s="248" t="s">
        <v>327</v>
      </c>
      <c r="G220" s="245"/>
      <c r="H220" s="249">
        <v>12</v>
      </c>
      <c r="I220" s="250"/>
      <c r="J220" s="245"/>
      <c r="K220" s="245"/>
      <c r="L220" s="251"/>
      <c r="M220" s="252"/>
      <c r="N220" s="253"/>
      <c r="O220" s="253"/>
      <c r="P220" s="253"/>
      <c r="Q220" s="253"/>
      <c r="R220" s="253"/>
      <c r="S220" s="253"/>
      <c r="T220" s="254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55" t="s">
        <v>133</v>
      </c>
      <c r="AU220" s="255" t="s">
        <v>131</v>
      </c>
      <c r="AV220" s="13" t="s">
        <v>131</v>
      </c>
      <c r="AW220" s="13" t="s">
        <v>32</v>
      </c>
      <c r="AX220" s="13" t="s">
        <v>76</v>
      </c>
      <c r="AY220" s="255" t="s">
        <v>124</v>
      </c>
    </row>
    <row r="221" spans="1:51" s="13" customFormat="1" ht="12">
      <c r="A221" s="13"/>
      <c r="B221" s="244"/>
      <c r="C221" s="245"/>
      <c r="D221" s="246" t="s">
        <v>133</v>
      </c>
      <c r="E221" s="247" t="s">
        <v>1</v>
      </c>
      <c r="F221" s="248" t="s">
        <v>328</v>
      </c>
      <c r="G221" s="245"/>
      <c r="H221" s="249">
        <v>12.8</v>
      </c>
      <c r="I221" s="250"/>
      <c r="J221" s="245"/>
      <c r="K221" s="245"/>
      <c r="L221" s="251"/>
      <c r="M221" s="252"/>
      <c r="N221" s="253"/>
      <c r="O221" s="253"/>
      <c r="P221" s="253"/>
      <c r="Q221" s="253"/>
      <c r="R221" s="253"/>
      <c r="S221" s="253"/>
      <c r="T221" s="254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55" t="s">
        <v>133</v>
      </c>
      <c r="AU221" s="255" t="s">
        <v>131</v>
      </c>
      <c r="AV221" s="13" t="s">
        <v>131</v>
      </c>
      <c r="AW221" s="13" t="s">
        <v>32</v>
      </c>
      <c r="AX221" s="13" t="s">
        <v>76</v>
      </c>
      <c r="AY221" s="255" t="s">
        <v>124</v>
      </c>
    </row>
    <row r="222" spans="1:51" s="13" customFormat="1" ht="12">
      <c r="A222" s="13"/>
      <c r="B222" s="244"/>
      <c r="C222" s="245"/>
      <c r="D222" s="246" t="s">
        <v>133</v>
      </c>
      <c r="E222" s="247" t="s">
        <v>1</v>
      </c>
      <c r="F222" s="248" t="s">
        <v>329</v>
      </c>
      <c r="G222" s="245"/>
      <c r="H222" s="249">
        <v>18.6</v>
      </c>
      <c r="I222" s="250"/>
      <c r="J222" s="245"/>
      <c r="K222" s="245"/>
      <c r="L222" s="251"/>
      <c r="M222" s="252"/>
      <c r="N222" s="253"/>
      <c r="O222" s="253"/>
      <c r="P222" s="253"/>
      <c r="Q222" s="253"/>
      <c r="R222" s="253"/>
      <c r="S222" s="253"/>
      <c r="T222" s="254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55" t="s">
        <v>133</v>
      </c>
      <c r="AU222" s="255" t="s">
        <v>131</v>
      </c>
      <c r="AV222" s="13" t="s">
        <v>131</v>
      </c>
      <c r="AW222" s="13" t="s">
        <v>32</v>
      </c>
      <c r="AX222" s="13" t="s">
        <v>76</v>
      </c>
      <c r="AY222" s="255" t="s">
        <v>124</v>
      </c>
    </row>
    <row r="223" spans="1:51" s="13" customFormat="1" ht="12">
      <c r="A223" s="13"/>
      <c r="B223" s="244"/>
      <c r="C223" s="245"/>
      <c r="D223" s="246" t="s">
        <v>133</v>
      </c>
      <c r="E223" s="247" t="s">
        <v>1</v>
      </c>
      <c r="F223" s="248" t="s">
        <v>330</v>
      </c>
      <c r="G223" s="245"/>
      <c r="H223" s="249">
        <v>17.5</v>
      </c>
      <c r="I223" s="250"/>
      <c r="J223" s="245"/>
      <c r="K223" s="245"/>
      <c r="L223" s="251"/>
      <c r="M223" s="252"/>
      <c r="N223" s="253"/>
      <c r="O223" s="253"/>
      <c r="P223" s="253"/>
      <c r="Q223" s="253"/>
      <c r="R223" s="253"/>
      <c r="S223" s="253"/>
      <c r="T223" s="254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55" t="s">
        <v>133</v>
      </c>
      <c r="AU223" s="255" t="s">
        <v>131</v>
      </c>
      <c r="AV223" s="13" t="s">
        <v>131</v>
      </c>
      <c r="AW223" s="13" t="s">
        <v>32</v>
      </c>
      <c r="AX223" s="13" t="s">
        <v>76</v>
      </c>
      <c r="AY223" s="255" t="s">
        <v>124</v>
      </c>
    </row>
    <row r="224" spans="1:51" s="13" customFormat="1" ht="12">
      <c r="A224" s="13"/>
      <c r="B224" s="244"/>
      <c r="C224" s="245"/>
      <c r="D224" s="246" t="s">
        <v>133</v>
      </c>
      <c r="E224" s="247" t="s">
        <v>1</v>
      </c>
      <c r="F224" s="248" t="s">
        <v>331</v>
      </c>
      <c r="G224" s="245"/>
      <c r="H224" s="249">
        <v>7.88</v>
      </c>
      <c r="I224" s="250"/>
      <c r="J224" s="245"/>
      <c r="K224" s="245"/>
      <c r="L224" s="251"/>
      <c r="M224" s="252"/>
      <c r="N224" s="253"/>
      <c r="O224" s="253"/>
      <c r="P224" s="253"/>
      <c r="Q224" s="253"/>
      <c r="R224" s="253"/>
      <c r="S224" s="253"/>
      <c r="T224" s="254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55" t="s">
        <v>133</v>
      </c>
      <c r="AU224" s="255" t="s">
        <v>131</v>
      </c>
      <c r="AV224" s="13" t="s">
        <v>131</v>
      </c>
      <c r="AW224" s="13" t="s">
        <v>32</v>
      </c>
      <c r="AX224" s="13" t="s">
        <v>76</v>
      </c>
      <c r="AY224" s="255" t="s">
        <v>124</v>
      </c>
    </row>
    <row r="225" spans="1:51" s="13" customFormat="1" ht="12">
      <c r="A225" s="13"/>
      <c r="B225" s="244"/>
      <c r="C225" s="245"/>
      <c r="D225" s="246" t="s">
        <v>133</v>
      </c>
      <c r="E225" s="247" t="s">
        <v>1</v>
      </c>
      <c r="F225" s="248" t="s">
        <v>332</v>
      </c>
      <c r="G225" s="245"/>
      <c r="H225" s="249">
        <v>5.4</v>
      </c>
      <c r="I225" s="250"/>
      <c r="J225" s="245"/>
      <c r="K225" s="245"/>
      <c r="L225" s="251"/>
      <c r="M225" s="252"/>
      <c r="N225" s="253"/>
      <c r="O225" s="253"/>
      <c r="P225" s="253"/>
      <c r="Q225" s="253"/>
      <c r="R225" s="253"/>
      <c r="S225" s="253"/>
      <c r="T225" s="254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55" t="s">
        <v>133</v>
      </c>
      <c r="AU225" s="255" t="s">
        <v>131</v>
      </c>
      <c r="AV225" s="13" t="s">
        <v>131</v>
      </c>
      <c r="AW225" s="13" t="s">
        <v>32</v>
      </c>
      <c r="AX225" s="13" t="s">
        <v>76</v>
      </c>
      <c r="AY225" s="255" t="s">
        <v>124</v>
      </c>
    </row>
    <row r="226" spans="1:51" s="13" customFormat="1" ht="12">
      <c r="A226" s="13"/>
      <c r="B226" s="244"/>
      <c r="C226" s="245"/>
      <c r="D226" s="246" t="s">
        <v>133</v>
      </c>
      <c r="E226" s="247" t="s">
        <v>1</v>
      </c>
      <c r="F226" s="248" t="s">
        <v>333</v>
      </c>
      <c r="G226" s="245"/>
      <c r="H226" s="249">
        <v>7.2</v>
      </c>
      <c r="I226" s="250"/>
      <c r="J226" s="245"/>
      <c r="K226" s="245"/>
      <c r="L226" s="251"/>
      <c r="M226" s="252"/>
      <c r="N226" s="253"/>
      <c r="O226" s="253"/>
      <c r="P226" s="253"/>
      <c r="Q226" s="253"/>
      <c r="R226" s="253"/>
      <c r="S226" s="253"/>
      <c r="T226" s="254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55" t="s">
        <v>133</v>
      </c>
      <c r="AU226" s="255" t="s">
        <v>131</v>
      </c>
      <c r="AV226" s="13" t="s">
        <v>131</v>
      </c>
      <c r="AW226" s="13" t="s">
        <v>32</v>
      </c>
      <c r="AX226" s="13" t="s">
        <v>76</v>
      </c>
      <c r="AY226" s="255" t="s">
        <v>124</v>
      </c>
    </row>
    <row r="227" spans="1:51" s="16" customFormat="1" ht="12">
      <c r="A227" s="16"/>
      <c r="B227" s="288"/>
      <c r="C227" s="289"/>
      <c r="D227" s="246" t="s">
        <v>133</v>
      </c>
      <c r="E227" s="290" t="s">
        <v>1</v>
      </c>
      <c r="F227" s="291" t="s">
        <v>334</v>
      </c>
      <c r="G227" s="289"/>
      <c r="H227" s="292">
        <v>81.38</v>
      </c>
      <c r="I227" s="293"/>
      <c r="J227" s="289"/>
      <c r="K227" s="289"/>
      <c r="L227" s="294"/>
      <c r="M227" s="295"/>
      <c r="N227" s="296"/>
      <c r="O227" s="296"/>
      <c r="P227" s="296"/>
      <c r="Q227" s="296"/>
      <c r="R227" s="296"/>
      <c r="S227" s="296"/>
      <c r="T227" s="297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T227" s="298" t="s">
        <v>133</v>
      </c>
      <c r="AU227" s="298" t="s">
        <v>131</v>
      </c>
      <c r="AV227" s="16" t="s">
        <v>144</v>
      </c>
      <c r="AW227" s="16" t="s">
        <v>32</v>
      </c>
      <c r="AX227" s="16" t="s">
        <v>76</v>
      </c>
      <c r="AY227" s="298" t="s">
        <v>124</v>
      </c>
    </row>
    <row r="228" spans="1:51" s="14" customFormat="1" ht="12">
      <c r="A228" s="14"/>
      <c r="B228" s="256"/>
      <c r="C228" s="257"/>
      <c r="D228" s="246" t="s">
        <v>133</v>
      </c>
      <c r="E228" s="258" t="s">
        <v>1</v>
      </c>
      <c r="F228" s="259" t="s">
        <v>335</v>
      </c>
      <c r="G228" s="257"/>
      <c r="H228" s="258" t="s">
        <v>1</v>
      </c>
      <c r="I228" s="260"/>
      <c r="J228" s="257"/>
      <c r="K228" s="257"/>
      <c r="L228" s="261"/>
      <c r="M228" s="262"/>
      <c r="N228" s="263"/>
      <c r="O228" s="263"/>
      <c r="P228" s="263"/>
      <c r="Q228" s="263"/>
      <c r="R228" s="263"/>
      <c r="S228" s="263"/>
      <c r="T228" s="26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65" t="s">
        <v>133</v>
      </c>
      <c r="AU228" s="265" t="s">
        <v>131</v>
      </c>
      <c r="AV228" s="14" t="s">
        <v>81</v>
      </c>
      <c r="AW228" s="14" t="s">
        <v>32</v>
      </c>
      <c r="AX228" s="14" t="s">
        <v>76</v>
      </c>
      <c r="AY228" s="265" t="s">
        <v>124</v>
      </c>
    </row>
    <row r="229" spans="1:51" s="13" customFormat="1" ht="12">
      <c r="A229" s="13"/>
      <c r="B229" s="244"/>
      <c r="C229" s="245"/>
      <c r="D229" s="246" t="s">
        <v>133</v>
      </c>
      <c r="E229" s="247" t="s">
        <v>1</v>
      </c>
      <c r="F229" s="248" t="s">
        <v>336</v>
      </c>
      <c r="G229" s="245"/>
      <c r="H229" s="249">
        <v>81.3</v>
      </c>
      <c r="I229" s="250"/>
      <c r="J229" s="245"/>
      <c r="K229" s="245"/>
      <c r="L229" s="251"/>
      <c r="M229" s="252"/>
      <c r="N229" s="253"/>
      <c r="O229" s="253"/>
      <c r="P229" s="253"/>
      <c r="Q229" s="253"/>
      <c r="R229" s="253"/>
      <c r="S229" s="253"/>
      <c r="T229" s="254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55" t="s">
        <v>133</v>
      </c>
      <c r="AU229" s="255" t="s">
        <v>131</v>
      </c>
      <c r="AV229" s="13" t="s">
        <v>131</v>
      </c>
      <c r="AW229" s="13" t="s">
        <v>32</v>
      </c>
      <c r="AX229" s="13" t="s">
        <v>76</v>
      </c>
      <c r="AY229" s="255" t="s">
        <v>124</v>
      </c>
    </row>
    <row r="230" spans="1:51" s="13" customFormat="1" ht="12">
      <c r="A230" s="13"/>
      <c r="B230" s="244"/>
      <c r="C230" s="245"/>
      <c r="D230" s="246" t="s">
        <v>133</v>
      </c>
      <c r="E230" s="247" t="s">
        <v>1</v>
      </c>
      <c r="F230" s="248" t="s">
        <v>337</v>
      </c>
      <c r="G230" s="245"/>
      <c r="H230" s="249">
        <v>18.6</v>
      </c>
      <c r="I230" s="250"/>
      <c r="J230" s="245"/>
      <c r="K230" s="245"/>
      <c r="L230" s="251"/>
      <c r="M230" s="252"/>
      <c r="N230" s="253"/>
      <c r="O230" s="253"/>
      <c r="P230" s="253"/>
      <c r="Q230" s="253"/>
      <c r="R230" s="253"/>
      <c r="S230" s="253"/>
      <c r="T230" s="254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55" t="s">
        <v>133</v>
      </c>
      <c r="AU230" s="255" t="s">
        <v>131</v>
      </c>
      <c r="AV230" s="13" t="s">
        <v>131</v>
      </c>
      <c r="AW230" s="13" t="s">
        <v>32</v>
      </c>
      <c r="AX230" s="13" t="s">
        <v>76</v>
      </c>
      <c r="AY230" s="255" t="s">
        <v>124</v>
      </c>
    </row>
    <row r="231" spans="1:51" s="16" customFormat="1" ht="12">
      <c r="A231" s="16"/>
      <c r="B231" s="288"/>
      <c r="C231" s="289"/>
      <c r="D231" s="246" t="s">
        <v>133</v>
      </c>
      <c r="E231" s="290" t="s">
        <v>1</v>
      </c>
      <c r="F231" s="291" t="s">
        <v>334</v>
      </c>
      <c r="G231" s="289"/>
      <c r="H231" s="292">
        <v>99.9</v>
      </c>
      <c r="I231" s="293"/>
      <c r="J231" s="289"/>
      <c r="K231" s="289"/>
      <c r="L231" s="294"/>
      <c r="M231" s="295"/>
      <c r="N231" s="296"/>
      <c r="O231" s="296"/>
      <c r="P231" s="296"/>
      <c r="Q231" s="296"/>
      <c r="R231" s="296"/>
      <c r="S231" s="296"/>
      <c r="T231" s="297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T231" s="298" t="s">
        <v>133</v>
      </c>
      <c r="AU231" s="298" t="s">
        <v>131</v>
      </c>
      <c r="AV231" s="16" t="s">
        <v>144</v>
      </c>
      <c r="AW231" s="16" t="s">
        <v>32</v>
      </c>
      <c r="AX231" s="16" t="s">
        <v>76</v>
      </c>
      <c r="AY231" s="298" t="s">
        <v>124</v>
      </c>
    </row>
    <row r="232" spans="1:51" s="14" customFormat="1" ht="12">
      <c r="A232" s="14"/>
      <c r="B232" s="256"/>
      <c r="C232" s="257"/>
      <c r="D232" s="246" t="s">
        <v>133</v>
      </c>
      <c r="E232" s="258" t="s">
        <v>1</v>
      </c>
      <c r="F232" s="259" t="s">
        <v>338</v>
      </c>
      <c r="G232" s="257"/>
      <c r="H232" s="258" t="s">
        <v>1</v>
      </c>
      <c r="I232" s="260"/>
      <c r="J232" s="257"/>
      <c r="K232" s="257"/>
      <c r="L232" s="261"/>
      <c r="M232" s="262"/>
      <c r="N232" s="263"/>
      <c r="O232" s="263"/>
      <c r="P232" s="263"/>
      <c r="Q232" s="263"/>
      <c r="R232" s="263"/>
      <c r="S232" s="263"/>
      <c r="T232" s="26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65" t="s">
        <v>133</v>
      </c>
      <c r="AU232" s="265" t="s">
        <v>131</v>
      </c>
      <c r="AV232" s="14" t="s">
        <v>81</v>
      </c>
      <c r="AW232" s="14" t="s">
        <v>32</v>
      </c>
      <c r="AX232" s="14" t="s">
        <v>76</v>
      </c>
      <c r="AY232" s="265" t="s">
        <v>124</v>
      </c>
    </row>
    <row r="233" spans="1:51" s="13" customFormat="1" ht="12">
      <c r="A233" s="13"/>
      <c r="B233" s="244"/>
      <c r="C233" s="245"/>
      <c r="D233" s="246" t="s">
        <v>133</v>
      </c>
      <c r="E233" s="247" t="s">
        <v>1</v>
      </c>
      <c r="F233" s="248" t="s">
        <v>339</v>
      </c>
      <c r="G233" s="245"/>
      <c r="H233" s="249">
        <v>22.15</v>
      </c>
      <c r="I233" s="250"/>
      <c r="J233" s="245"/>
      <c r="K233" s="245"/>
      <c r="L233" s="251"/>
      <c r="M233" s="252"/>
      <c r="N233" s="253"/>
      <c r="O233" s="253"/>
      <c r="P233" s="253"/>
      <c r="Q233" s="253"/>
      <c r="R233" s="253"/>
      <c r="S233" s="253"/>
      <c r="T233" s="254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55" t="s">
        <v>133</v>
      </c>
      <c r="AU233" s="255" t="s">
        <v>131</v>
      </c>
      <c r="AV233" s="13" t="s">
        <v>131</v>
      </c>
      <c r="AW233" s="13" t="s">
        <v>32</v>
      </c>
      <c r="AX233" s="13" t="s">
        <v>76</v>
      </c>
      <c r="AY233" s="255" t="s">
        <v>124</v>
      </c>
    </row>
    <row r="234" spans="1:51" s="15" customFormat="1" ht="12">
      <c r="A234" s="15"/>
      <c r="B234" s="266"/>
      <c r="C234" s="267"/>
      <c r="D234" s="246" t="s">
        <v>133</v>
      </c>
      <c r="E234" s="268" t="s">
        <v>1</v>
      </c>
      <c r="F234" s="269" t="s">
        <v>143</v>
      </c>
      <c r="G234" s="267"/>
      <c r="H234" s="270">
        <v>203.43</v>
      </c>
      <c r="I234" s="271"/>
      <c r="J234" s="267"/>
      <c r="K234" s="267"/>
      <c r="L234" s="272"/>
      <c r="M234" s="273"/>
      <c r="N234" s="274"/>
      <c r="O234" s="274"/>
      <c r="P234" s="274"/>
      <c r="Q234" s="274"/>
      <c r="R234" s="274"/>
      <c r="S234" s="274"/>
      <c r="T234" s="27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76" t="s">
        <v>133</v>
      </c>
      <c r="AU234" s="276" t="s">
        <v>131</v>
      </c>
      <c r="AV234" s="15" t="s">
        <v>130</v>
      </c>
      <c r="AW234" s="15" t="s">
        <v>32</v>
      </c>
      <c r="AX234" s="15" t="s">
        <v>81</v>
      </c>
      <c r="AY234" s="276" t="s">
        <v>124</v>
      </c>
    </row>
    <row r="235" spans="1:65" s="2" customFormat="1" ht="16.5" customHeight="1">
      <c r="A235" s="39"/>
      <c r="B235" s="40"/>
      <c r="C235" s="277" t="s">
        <v>285</v>
      </c>
      <c r="D235" s="277" t="s">
        <v>171</v>
      </c>
      <c r="E235" s="278" t="s">
        <v>340</v>
      </c>
      <c r="F235" s="279" t="s">
        <v>341</v>
      </c>
      <c r="G235" s="280" t="s">
        <v>178</v>
      </c>
      <c r="H235" s="281">
        <v>85.449</v>
      </c>
      <c r="I235" s="282"/>
      <c r="J235" s="283">
        <f>ROUND(I235*H235,2)</f>
        <v>0</v>
      </c>
      <c r="K235" s="284"/>
      <c r="L235" s="285"/>
      <c r="M235" s="286" t="s">
        <v>1</v>
      </c>
      <c r="N235" s="287" t="s">
        <v>42</v>
      </c>
      <c r="O235" s="92"/>
      <c r="P235" s="240">
        <f>O235*H235</f>
        <v>0</v>
      </c>
      <c r="Q235" s="240">
        <v>4E-05</v>
      </c>
      <c r="R235" s="240">
        <f>Q235*H235</f>
        <v>0.0034179600000000003</v>
      </c>
      <c r="S235" s="240">
        <v>0</v>
      </c>
      <c r="T235" s="241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42" t="s">
        <v>166</v>
      </c>
      <c r="AT235" s="242" t="s">
        <v>171</v>
      </c>
      <c r="AU235" s="242" t="s">
        <v>131</v>
      </c>
      <c r="AY235" s="18" t="s">
        <v>124</v>
      </c>
      <c r="BE235" s="243">
        <f>IF(N235="základní",J235,0)</f>
        <v>0</v>
      </c>
      <c r="BF235" s="243">
        <f>IF(N235="snížená",J235,0)</f>
        <v>0</v>
      </c>
      <c r="BG235" s="243">
        <f>IF(N235="zákl. přenesená",J235,0)</f>
        <v>0</v>
      </c>
      <c r="BH235" s="243">
        <f>IF(N235="sníž. přenesená",J235,0)</f>
        <v>0</v>
      </c>
      <c r="BI235" s="243">
        <f>IF(N235="nulová",J235,0)</f>
        <v>0</v>
      </c>
      <c r="BJ235" s="18" t="s">
        <v>131</v>
      </c>
      <c r="BK235" s="243">
        <f>ROUND(I235*H235,2)</f>
        <v>0</v>
      </c>
      <c r="BL235" s="18" t="s">
        <v>130</v>
      </c>
      <c r="BM235" s="242" t="s">
        <v>342</v>
      </c>
    </row>
    <row r="236" spans="1:51" s="13" customFormat="1" ht="12">
      <c r="A236" s="13"/>
      <c r="B236" s="244"/>
      <c r="C236" s="245"/>
      <c r="D236" s="246" t="s">
        <v>133</v>
      </c>
      <c r="E236" s="245"/>
      <c r="F236" s="248" t="s">
        <v>343</v>
      </c>
      <c r="G236" s="245"/>
      <c r="H236" s="249">
        <v>85.449</v>
      </c>
      <c r="I236" s="250"/>
      <c r="J236" s="245"/>
      <c r="K236" s="245"/>
      <c r="L236" s="251"/>
      <c r="M236" s="252"/>
      <c r="N236" s="253"/>
      <c r="O236" s="253"/>
      <c r="P236" s="253"/>
      <c r="Q236" s="253"/>
      <c r="R236" s="253"/>
      <c r="S236" s="253"/>
      <c r="T236" s="254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55" t="s">
        <v>133</v>
      </c>
      <c r="AU236" s="255" t="s">
        <v>131</v>
      </c>
      <c r="AV236" s="13" t="s">
        <v>131</v>
      </c>
      <c r="AW236" s="13" t="s">
        <v>4</v>
      </c>
      <c r="AX236" s="13" t="s">
        <v>81</v>
      </c>
      <c r="AY236" s="255" t="s">
        <v>124</v>
      </c>
    </row>
    <row r="237" spans="1:65" s="2" customFormat="1" ht="16.5" customHeight="1">
      <c r="A237" s="39"/>
      <c r="B237" s="40"/>
      <c r="C237" s="277" t="s">
        <v>344</v>
      </c>
      <c r="D237" s="277" t="s">
        <v>171</v>
      </c>
      <c r="E237" s="278" t="s">
        <v>345</v>
      </c>
      <c r="F237" s="279" t="s">
        <v>346</v>
      </c>
      <c r="G237" s="280" t="s">
        <v>178</v>
      </c>
      <c r="H237" s="281">
        <v>104.895</v>
      </c>
      <c r="I237" s="282"/>
      <c r="J237" s="283">
        <f>ROUND(I237*H237,2)</f>
        <v>0</v>
      </c>
      <c r="K237" s="284"/>
      <c r="L237" s="285"/>
      <c r="M237" s="286" t="s">
        <v>1</v>
      </c>
      <c r="N237" s="287" t="s">
        <v>42</v>
      </c>
      <c r="O237" s="92"/>
      <c r="P237" s="240">
        <f>O237*H237</f>
        <v>0</v>
      </c>
      <c r="Q237" s="240">
        <v>3E-05</v>
      </c>
      <c r="R237" s="240">
        <f>Q237*H237</f>
        <v>0.00314685</v>
      </c>
      <c r="S237" s="240">
        <v>0</v>
      </c>
      <c r="T237" s="241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42" t="s">
        <v>166</v>
      </c>
      <c r="AT237" s="242" t="s">
        <v>171</v>
      </c>
      <c r="AU237" s="242" t="s">
        <v>131</v>
      </c>
      <c r="AY237" s="18" t="s">
        <v>124</v>
      </c>
      <c r="BE237" s="243">
        <f>IF(N237="základní",J237,0)</f>
        <v>0</v>
      </c>
      <c r="BF237" s="243">
        <f>IF(N237="snížená",J237,0)</f>
        <v>0</v>
      </c>
      <c r="BG237" s="243">
        <f>IF(N237="zákl. přenesená",J237,0)</f>
        <v>0</v>
      </c>
      <c r="BH237" s="243">
        <f>IF(N237="sníž. přenesená",J237,0)</f>
        <v>0</v>
      </c>
      <c r="BI237" s="243">
        <f>IF(N237="nulová",J237,0)</f>
        <v>0</v>
      </c>
      <c r="BJ237" s="18" t="s">
        <v>131</v>
      </c>
      <c r="BK237" s="243">
        <f>ROUND(I237*H237,2)</f>
        <v>0</v>
      </c>
      <c r="BL237" s="18" t="s">
        <v>130</v>
      </c>
      <c r="BM237" s="242" t="s">
        <v>347</v>
      </c>
    </row>
    <row r="238" spans="1:51" s="13" customFormat="1" ht="12">
      <c r="A238" s="13"/>
      <c r="B238" s="244"/>
      <c r="C238" s="245"/>
      <c r="D238" s="246" t="s">
        <v>133</v>
      </c>
      <c r="E238" s="245"/>
      <c r="F238" s="248" t="s">
        <v>348</v>
      </c>
      <c r="G238" s="245"/>
      <c r="H238" s="249">
        <v>104.895</v>
      </c>
      <c r="I238" s="250"/>
      <c r="J238" s="245"/>
      <c r="K238" s="245"/>
      <c r="L238" s="251"/>
      <c r="M238" s="252"/>
      <c r="N238" s="253"/>
      <c r="O238" s="253"/>
      <c r="P238" s="253"/>
      <c r="Q238" s="253"/>
      <c r="R238" s="253"/>
      <c r="S238" s="253"/>
      <c r="T238" s="254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55" t="s">
        <v>133</v>
      </c>
      <c r="AU238" s="255" t="s">
        <v>131</v>
      </c>
      <c r="AV238" s="13" t="s">
        <v>131</v>
      </c>
      <c r="AW238" s="13" t="s">
        <v>4</v>
      </c>
      <c r="AX238" s="13" t="s">
        <v>81</v>
      </c>
      <c r="AY238" s="255" t="s">
        <v>124</v>
      </c>
    </row>
    <row r="239" spans="1:65" s="2" customFormat="1" ht="16.5" customHeight="1">
      <c r="A239" s="39"/>
      <c r="B239" s="40"/>
      <c r="C239" s="277" t="s">
        <v>349</v>
      </c>
      <c r="D239" s="277" t="s">
        <v>171</v>
      </c>
      <c r="E239" s="278" t="s">
        <v>350</v>
      </c>
      <c r="F239" s="279" t="s">
        <v>351</v>
      </c>
      <c r="G239" s="280" t="s">
        <v>178</v>
      </c>
      <c r="H239" s="281">
        <v>23.258</v>
      </c>
      <c r="I239" s="282"/>
      <c r="J239" s="283">
        <f>ROUND(I239*H239,2)</f>
        <v>0</v>
      </c>
      <c r="K239" s="284"/>
      <c r="L239" s="285"/>
      <c r="M239" s="286" t="s">
        <v>1</v>
      </c>
      <c r="N239" s="287" t="s">
        <v>42</v>
      </c>
      <c r="O239" s="92"/>
      <c r="P239" s="240">
        <f>O239*H239</f>
        <v>0</v>
      </c>
      <c r="Q239" s="240">
        <v>0.0002</v>
      </c>
      <c r="R239" s="240">
        <f>Q239*H239</f>
        <v>0.0046516</v>
      </c>
      <c r="S239" s="240">
        <v>0</v>
      </c>
      <c r="T239" s="241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42" t="s">
        <v>166</v>
      </c>
      <c r="AT239" s="242" t="s">
        <v>171</v>
      </c>
      <c r="AU239" s="242" t="s">
        <v>131</v>
      </c>
      <c r="AY239" s="18" t="s">
        <v>124</v>
      </c>
      <c r="BE239" s="243">
        <f>IF(N239="základní",J239,0)</f>
        <v>0</v>
      </c>
      <c r="BF239" s="243">
        <f>IF(N239="snížená",J239,0)</f>
        <v>0</v>
      </c>
      <c r="BG239" s="243">
        <f>IF(N239="zákl. přenesená",J239,0)</f>
        <v>0</v>
      </c>
      <c r="BH239" s="243">
        <f>IF(N239="sníž. přenesená",J239,0)</f>
        <v>0</v>
      </c>
      <c r="BI239" s="243">
        <f>IF(N239="nulová",J239,0)</f>
        <v>0</v>
      </c>
      <c r="BJ239" s="18" t="s">
        <v>131</v>
      </c>
      <c r="BK239" s="243">
        <f>ROUND(I239*H239,2)</f>
        <v>0</v>
      </c>
      <c r="BL239" s="18" t="s">
        <v>130</v>
      </c>
      <c r="BM239" s="242" t="s">
        <v>352</v>
      </c>
    </row>
    <row r="240" spans="1:51" s="13" customFormat="1" ht="12">
      <c r="A240" s="13"/>
      <c r="B240" s="244"/>
      <c r="C240" s="245"/>
      <c r="D240" s="246" t="s">
        <v>133</v>
      </c>
      <c r="E240" s="245"/>
      <c r="F240" s="248" t="s">
        <v>353</v>
      </c>
      <c r="G240" s="245"/>
      <c r="H240" s="249">
        <v>23.258</v>
      </c>
      <c r="I240" s="250"/>
      <c r="J240" s="245"/>
      <c r="K240" s="245"/>
      <c r="L240" s="251"/>
      <c r="M240" s="252"/>
      <c r="N240" s="253"/>
      <c r="O240" s="253"/>
      <c r="P240" s="253"/>
      <c r="Q240" s="253"/>
      <c r="R240" s="253"/>
      <c r="S240" s="253"/>
      <c r="T240" s="254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55" t="s">
        <v>133</v>
      </c>
      <c r="AU240" s="255" t="s">
        <v>131</v>
      </c>
      <c r="AV240" s="13" t="s">
        <v>131</v>
      </c>
      <c r="AW240" s="13" t="s">
        <v>4</v>
      </c>
      <c r="AX240" s="13" t="s">
        <v>81</v>
      </c>
      <c r="AY240" s="255" t="s">
        <v>124</v>
      </c>
    </row>
    <row r="241" spans="1:65" s="2" customFormat="1" ht="16.5" customHeight="1">
      <c r="A241" s="39"/>
      <c r="B241" s="40"/>
      <c r="C241" s="230" t="s">
        <v>354</v>
      </c>
      <c r="D241" s="230" t="s">
        <v>126</v>
      </c>
      <c r="E241" s="231" t="s">
        <v>355</v>
      </c>
      <c r="F241" s="232" t="s">
        <v>356</v>
      </c>
      <c r="G241" s="233" t="s">
        <v>129</v>
      </c>
      <c r="H241" s="234">
        <v>22.1</v>
      </c>
      <c r="I241" s="235"/>
      <c r="J241" s="236">
        <f>ROUND(I241*H241,2)</f>
        <v>0</v>
      </c>
      <c r="K241" s="237"/>
      <c r="L241" s="45"/>
      <c r="M241" s="238" t="s">
        <v>1</v>
      </c>
      <c r="N241" s="239" t="s">
        <v>42</v>
      </c>
      <c r="O241" s="92"/>
      <c r="P241" s="240">
        <f>O241*H241</f>
        <v>0</v>
      </c>
      <c r="Q241" s="240">
        <v>0.00628</v>
      </c>
      <c r="R241" s="240">
        <f>Q241*H241</f>
        <v>0.13878800000000002</v>
      </c>
      <c r="S241" s="240">
        <v>0</v>
      </c>
      <c r="T241" s="241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42" t="s">
        <v>130</v>
      </c>
      <c r="AT241" s="242" t="s">
        <v>126</v>
      </c>
      <c r="AU241" s="242" t="s">
        <v>131</v>
      </c>
      <c r="AY241" s="18" t="s">
        <v>124</v>
      </c>
      <c r="BE241" s="243">
        <f>IF(N241="základní",J241,0)</f>
        <v>0</v>
      </c>
      <c r="BF241" s="243">
        <f>IF(N241="snížená",J241,0)</f>
        <v>0</v>
      </c>
      <c r="BG241" s="243">
        <f>IF(N241="zákl. přenesená",J241,0)</f>
        <v>0</v>
      </c>
      <c r="BH241" s="243">
        <f>IF(N241="sníž. přenesená",J241,0)</f>
        <v>0</v>
      </c>
      <c r="BI241" s="243">
        <f>IF(N241="nulová",J241,0)</f>
        <v>0</v>
      </c>
      <c r="BJ241" s="18" t="s">
        <v>131</v>
      </c>
      <c r="BK241" s="243">
        <f>ROUND(I241*H241,2)</f>
        <v>0</v>
      </c>
      <c r="BL241" s="18" t="s">
        <v>130</v>
      </c>
      <c r="BM241" s="242" t="s">
        <v>357</v>
      </c>
    </row>
    <row r="242" spans="1:51" s="14" customFormat="1" ht="12">
      <c r="A242" s="14"/>
      <c r="B242" s="256"/>
      <c r="C242" s="257"/>
      <c r="D242" s="246" t="s">
        <v>133</v>
      </c>
      <c r="E242" s="258" t="s">
        <v>1</v>
      </c>
      <c r="F242" s="259" t="s">
        <v>358</v>
      </c>
      <c r="G242" s="257"/>
      <c r="H242" s="258" t="s">
        <v>1</v>
      </c>
      <c r="I242" s="260"/>
      <c r="J242" s="257"/>
      <c r="K242" s="257"/>
      <c r="L242" s="261"/>
      <c r="M242" s="262"/>
      <c r="N242" s="263"/>
      <c r="O242" s="263"/>
      <c r="P242" s="263"/>
      <c r="Q242" s="263"/>
      <c r="R242" s="263"/>
      <c r="S242" s="263"/>
      <c r="T242" s="26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65" t="s">
        <v>133</v>
      </c>
      <c r="AU242" s="265" t="s">
        <v>131</v>
      </c>
      <c r="AV242" s="14" t="s">
        <v>81</v>
      </c>
      <c r="AW242" s="14" t="s">
        <v>32</v>
      </c>
      <c r="AX242" s="14" t="s">
        <v>76</v>
      </c>
      <c r="AY242" s="265" t="s">
        <v>124</v>
      </c>
    </row>
    <row r="243" spans="1:51" s="13" customFormat="1" ht="12">
      <c r="A243" s="13"/>
      <c r="B243" s="244"/>
      <c r="C243" s="245"/>
      <c r="D243" s="246" t="s">
        <v>133</v>
      </c>
      <c r="E243" s="247" t="s">
        <v>1</v>
      </c>
      <c r="F243" s="248" t="s">
        <v>359</v>
      </c>
      <c r="G243" s="245"/>
      <c r="H243" s="249">
        <v>19.35</v>
      </c>
      <c r="I243" s="250"/>
      <c r="J243" s="245"/>
      <c r="K243" s="245"/>
      <c r="L243" s="251"/>
      <c r="M243" s="252"/>
      <c r="N243" s="253"/>
      <c r="O243" s="253"/>
      <c r="P243" s="253"/>
      <c r="Q243" s="253"/>
      <c r="R243" s="253"/>
      <c r="S243" s="253"/>
      <c r="T243" s="254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55" t="s">
        <v>133</v>
      </c>
      <c r="AU243" s="255" t="s">
        <v>131</v>
      </c>
      <c r="AV243" s="13" t="s">
        <v>131</v>
      </c>
      <c r="AW243" s="13" t="s">
        <v>32</v>
      </c>
      <c r="AX243" s="13" t="s">
        <v>76</v>
      </c>
      <c r="AY243" s="255" t="s">
        <v>124</v>
      </c>
    </row>
    <row r="244" spans="1:51" s="14" customFormat="1" ht="12">
      <c r="A244" s="14"/>
      <c r="B244" s="256"/>
      <c r="C244" s="257"/>
      <c r="D244" s="246" t="s">
        <v>133</v>
      </c>
      <c r="E244" s="258" t="s">
        <v>1</v>
      </c>
      <c r="F244" s="259" t="s">
        <v>360</v>
      </c>
      <c r="G244" s="257"/>
      <c r="H244" s="258" t="s">
        <v>1</v>
      </c>
      <c r="I244" s="260"/>
      <c r="J244" s="257"/>
      <c r="K244" s="257"/>
      <c r="L244" s="261"/>
      <c r="M244" s="262"/>
      <c r="N244" s="263"/>
      <c r="O244" s="263"/>
      <c r="P244" s="263"/>
      <c r="Q244" s="263"/>
      <c r="R244" s="263"/>
      <c r="S244" s="263"/>
      <c r="T244" s="26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65" t="s">
        <v>133</v>
      </c>
      <c r="AU244" s="265" t="s">
        <v>131</v>
      </c>
      <c r="AV244" s="14" t="s">
        <v>81</v>
      </c>
      <c r="AW244" s="14" t="s">
        <v>32</v>
      </c>
      <c r="AX244" s="14" t="s">
        <v>76</v>
      </c>
      <c r="AY244" s="265" t="s">
        <v>124</v>
      </c>
    </row>
    <row r="245" spans="1:51" s="13" customFormat="1" ht="12">
      <c r="A245" s="13"/>
      <c r="B245" s="244"/>
      <c r="C245" s="245"/>
      <c r="D245" s="246" t="s">
        <v>133</v>
      </c>
      <c r="E245" s="247" t="s">
        <v>1</v>
      </c>
      <c r="F245" s="248" t="s">
        <v>361</v>
      </c>
      <c r="G245" s="245"/>
      <c r="H245" s="249">
        <v>2.75</v>
      </c>
      <c r="I245" s="250"/>
      <c r="J245" s="245"/>
      <c r="K245" s="245"/>
      <c r="L245" s="251"/>
      <c r="M245" s="252"/>
      <c r="N245" s="253"/>
      <c r="O245" s="253"/>
      <c r="P245" s="253"/>
      <c r="Q245" s="253"/>
      <c r="R245" s="253"/>
      <c r="S245" s="253"/>
      <c r="T245" s="254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55" t="s">
        <v>133</v>
      </c>
      <c r="AU245" s="255" t="s">
        <v>131</v>
      </c>
      <c r="AV245" s="13" t="s">
        <v>131</v>
      </c>
      <c r="AW245" s="13" t="s">
        <v>32</v>
      </c>
      <c r="AX245" s="13" t="s">
        <v>76</v>
      </c>
      <c r="AY245" s="255" t="s">
        <v>124</v>
      </c>
    </row>
    <row r="246" spans="1:51" s="15" customFormat="1" ht="12">
      <c r="A246" s="15"/>
      <c r="B246" s="266"/>
      <c r="C246" s="267"/>
      <c r="D246" s="246" t="s">
        <v>133</v>
      </c>
      <c r="E246" s="268" t="s">
        <v>1</v>
      </c>
      <c r="F246" s="269" t="s">
        <v>143</v>
      </c>
      <c r="G246" s="267"/>
      <c r="H246" s="270">
        <v>22.1</v>
      </c>
      <c r="I246" s="271"/>
      <c r="J246" s="267"/>
      <c r="K246" s="267"/>
      <c r="L246" s="272"/>
      <c r="M246" s="273"/>
      <c r="N246" s="274"/>
      <c r="O246" s="274"/>
      <c r="P246" s="274"/>
      <c r="Q246" s="274"/>
      <c r="R246" s="274"/>
      <c r="S246" s="274"/>
      <c r="T246" s="27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T246" s="276" t="s">
        <v>133</v>
      </c>
      <c r="AU246" s="276" t="s">
        <v>131</v>
      </c>
      <c r="AV246" s="15" t="s">
        <v>130</v>
      </c>
      <c r="AW246" s="15" t="s">
        <v>32</v>
      </c>
      <c r="AX246" s="15" t="s">
        <v>81</v>
      </c>
      <c r="AY246" s="276" t="s">
        <v>124</v>
      </c>
    </row>
    <row r="247" spans="1:65" s="2" customFormat="1" ht="16.5" customHeight="1">
      <c r="A247" s="39"/>
      <c r="B247" s="40"/>
      <c r="C247" s="230" t="s">
        <v>362</v>
      </c>
      <c r="D247" s="230" t="s">
        <v>126</v>
      </c>
      <c r="E247" s="231" t="s">
        <v>363</v>
      </c>
      <c r="F247" s="232" t="s">
        <v>364</v>
      </c>
      <c r="G247" s="233" t="s">
        <v>129</v>
      </c>
      <c r="H247" s="234">
        <v>244.15</v>
      </c>
      <c r="I247" s="235"/>
      <c r="J247" s="236">
        <f>ROUND(I247*H247,2)</f>
        <v>0</v>
      </c>
      <c r="K247" s="237"/>
      <c r="L247" s="45"/>
      <c r="M247" s="238" t="s">
        <v>1</v>
      </c>
      <c r="N247" s="239" t="s">
        <v>42</v>
      </c>
      <c r="O247" s="92"/>
      <c r="P247" s="240">
        <f>O247*H247</f>
        <v>0</v>
      </c>
      <c r="Q247" s="240">
        <v>0.00268</v>
      </c>
      <c r="R247" s="240">
        <f>Q247*H247</f>
        <v>0.6543220000000001</v>
      </c>
      <c r="S247" s="240">
        <v>0</v>
      </c>
      <c r="T247" s="241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42" t="s">
        <v>130</v>
      </c>
      <c r="AT247" s="242" t="s">
        <v>126</v>
      </c>
      <c r="AU247" s="242" t="s">
        <v>131</v>
      </c>
      <c r="AY247" s="18" t="s">
        <v>124</v>
      </c>
      <c r="BE247" s="243">
        <f>IF(N247="základní",J247,0)</f>
        <v>0</v>
      </c>
      <c r="BF247" s="243">
        <f>IF(N247="snížená",J247,0)</f>
        <v>0</v>
      </c>
      <c r="BG247" s="243">
        <f>IF(N247="zákl. přenesená",J247,0)</f>
        <v>0</v>
      </c>
      <c r="BH247" s="243">
        <f>IF(N247="sníž. přenesená",J247,0)</f>
        <v>0</v>
      </c>
      <c r="BI247" s="243">
        <f>IF(N247="nulová",J247,0)</f>
        <v>0</v>
      </c>
      <c r="BJ247" s="18" t="s">
        <v>131</v>
      </c>
      <c r="BK247" s="243">
        <f>ROUND(I247*H247,2)</f>
        <v>0</v>
      </c>
      <c r="BL247" s="18" t="s">
        <v>130</v>
      </c>
      <c r="BM247" s="242" t="s">
        <v>365</v>
      </c>
    </row>
    <row r="248" spans="1:65" s="2" customFormat="1" ht="16.5" customHeight="1">
      <c r="A248" s="39"/>
      <c r="B248" s="40"/>
      <c r="C248" s="230" t="s">
        <v>366</v>
      </c>
      <c r="D248" s="230" t="s">
        <v>126</v>
      </c>
      <c r="E248" s="231" t="s">
        <v>367</v>
      </c>
      <c r="F248" s="232" t="s">
        <v>368</v>
      </c>
      <c r="G248" s="233" t="s">
        <v>129</v>
      </c>
      <c r="H248" s="234">
        <v>40.423</v>
      </c>
      <c r="I248" s="235"/>
      <c r="J248" s="236">
        <f>ROUND(I248*H248,2)</f>
        <v>0</v>
      </c>
      <c r="K248" s="237"/>
      <c r="L248" s="45"/>
      <c r="M248" s="238" t="s">
        <v>1</v>
      </c>
      <c r="N248" s="239" t="s">
        <v>42</v>
      </c>
      <c r="O248" s="92"/>
      <c r="P248" s="240">
        <f>O248*H248</f>
        <v>0</v>
      </c>
      <c r="Q248" s="240">
        <v>0</v>
      </c>
      <c r="R248" s="240">
        <f>Q248*H248</f>
        <v>0</v>
      </c>
      <c r="S248" s="240">
        <v>0</v>
      </c>
      <c r="T248" s="241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42" t="s">
        <v>130</v>
      </c>
      <c r="AT248" s="242" t="s">
        <v>126</v>
      </c>
      <c r="AU248" s="242" t="s">
        <v>131</v>
      </c>
      <c r="AY248" s="18" t="s">
        <v>124</v>
      </c>
      <c r="BE248" s="243">
        <f>IF(N248="základní",J248,0)</f>
        <v>0</v>
      </c>
      <c r="BF248" s="243">
        <f>IF(N248="snížená",J248,0)</f>
        <v>0</v>
      </c>
      <c r="BG248" s="243">
        <f>IF(N248="zákl. přenesená",J248,0)</f>
        <v>0</v>
      </c>
      <c r="BH248" s="243">
        <f>IF(N248="sníž. přenesená",J248,0)</f>
        <v>0</v>
      </c>
      <c r="BI248" s="243">
        <f>IF(N248="nulová",J248,0)</f>
        <v>0</v>
      </c>
      <c r="BJ248" s="18" t="s">
        <v>131</v>
      </c>
      <c r="BK248" s="243">
        <f>ROUND(I248*H248,2)</f>
        <v>0</v>
      </c>
      <c r="BL248" s="18" t="s">
        <v>130</v>
      </c>
      <c r="BM248" s="242" t="s">
        <v>369</v>
      </c>
    </row>
    <row r="249" spans="1:51" s="13" customFormat="1" ht="12">
      <c r="A249" s="13"/>
      <c r="B249" s="244"/>
      <c r="C249" s="245"/>
      <c r="D249" s="246" t="s">
        <v>133</v>
      </c>
      <c r="E249" s="247" t="s">
        <v>1</v>
      </c>
      <c r="F249" s="248" t="s">
        <v>370</v>
      </c>
      <c r="G249" s="245"/>
      <c r="H249" s="249">
        <v>20.76</v>
      </c>
      <c r="I249" s="250"/>
      <c r="J249" s="245"/>
      <c r="K249" s="245"/>
      <c r="L249" s="251"/>
      <c r="M249" s="252"/>
      <c r="N249" s="253"/>
      <c r="O249" s="253"/>
      <c r="P249" s="253"/>
      <c r="Q249" s="253"/>
      <c r="R249" s="253"/>
      <c r="S249" s="253"/>
      <c r="T249" s="254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55" t="s">
        <v>133</v>
      </c>
      <c r="AU249" s="255" t="s">
        <v>131</v>
      </c>
      <c r="AV249" s="13" t="s">
        <v>131</v>
      </c>
      <c r="AW249" s="13" t="s">
        <v>32</v>
      </c>
      <c r="AX249" s="13" t="s">
        <v>76</v>
      </c>
      <c r="AY249" s="255" t="s">
        <v>124</v>
      </c>
    </row>
    <row r="250" spans="1:51" s="13" customFormat="1" ht="12">
      <c r="A250" s="13"/>
      <c r="B250" s="244"/>
      <c r="C250" s="245"/>
      <c r="D250" s="246" t="s">
        <v>133</v>
      </c>
      <c r="E250" s="247" t="s">
        <v>1</v>
      </c>
      <c r="F250" s="248" t="s">
        <v>371</v>
      </c>
      <c r="G250" s="245"/>
      <c r="H250" s="249">
        <v>16.783</v>
      </c>
      <c r="I250" s="250"/>
      <c r="J250" s="245"/>
      <c r="K250" s="245"/>
      <c r="L250" s="251"/>
      <c r="M250" s="252"/>
      <c r="N250" s="253"/>
      <c r="O250" s="253"/>
      <c r="P250" s="253"/>
      <c r="Q250" s="253"/>
      <c r="R250" s="253"/>
      <c r="S250" s="253"/>
      <c r="T250" s="254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55" t="s">
        <v>133</v>
      </c>
      <c r="AU250" s="255" t="s">
        <v>131</v>
      </c>
      <c r="AV250" s="13" t="s">
        <v>131</v>
      </c>
      <c r="AW250" s="13" t="s">
        <v>32</v>
      </c>
      <c r="AX250" s="13" t="s">
        <v>76</v>
      </c>
      <c r="AY250" s="255" t="s">
        <v>124</v>
      </c>
    </row>
    <row r="251" spans="1:51" s="13" customFormat="1" ht="12">
      <c r="A251" s="13"/>
      <c r="B251" s="244"/>
      <c r="C251" s="245"/>
      <c r="D251" s="246" t="s">
        <v>133</v>
      </c>
      <c r="E251" s="247" t="s">
        <v>1</v>
      </c>
      <c r="F251" s="248" t="s">
        <v>372</v>
      </c>
      <c r="G251" s="245"/>
      <c r="H251" s="249">
        <v>2.88</v>
      </c>
      <c r="I251" s="250"/>
      <c r="J251" s="245"/>
      <c r="K251" s="245"/>
      <c r="L251" s="251"/>
      <c r="M251" s="252"/>
      <c r="N251" s="253"/>
      <c r="O251" s="253"/>
      <c r="P251" s="253"/>
      <c r="Q251" s="253"/>
      <c r="R251" s="253"/>
      <c r="S251" s="253"/>
      <c r="T251" s="254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55" t="s">
        <v>133</v>
      </c>
      <c r="AU251" s="255" t="s">
        <v>131</v>
      </c>
      <c r="AV251" s="13" t="s">
        <v>131</v>
      </c>
      <c r="AW251" s="13" t="s">
        <v>32</v>
      </c>
      <c r="AX251" s="13" t="s">
        <v>76</v>
      </c>
      <c r="AY251" s="255" t="s">
        <v>124</v>
      </c>
    </row>
    <row r="252" spans="1:51" s="15" customFormat="1" ht="12">
      <c r="A252" s="15"/>
      <c r="B252" s="266"/>
      <c r="C252" s="267"/>
      <c r="D252" s="246" t="s">
        <v>133</v>
      </c>
      <c r="E252" s="268" t="s">
        <v>1</v>
      </c>
      <c r="F252" s="269" t="s">
        <v>143</v>
      </c>
      <c r="G252" s="267"/>
      <c r="H252" s="270">
        <v>40.423</v>
      </c>
      <c r="I252" s="271"/>
      <c r="J252" s="267"/>
      <c r="K252" s="267"/>
      <c r="L252" s="272"/>
      <c r="M252" s="273"/>
      <c r="N252" s="274"/>
      <c r="O252" s="274"/>
      <c r="P252" s="274"/>
      <c r="Q252" s="274"/>
      <c r="R252" s="274"/>
      <c r="S252" s="274"/>
      <c r="T252" s="27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76" t="s">
        <v>133</v>
      </c>
      <c r="AU252" s="276" t="s">
        <v>131</v>
      </c>
      <c r="AV252" s="15" t="s">
        <v>130</v>
      </c>
      <c r="AW252" s="15" t="s">
        <v>32</v>
      </c>
      <c r="AX252" s="15" t="s">
        <v>81</v>
      </c>
      <c r="AY252" s="276" t="s">
        <v>124</v>
      </c>
    </row>
    <row r="253" spans="1:65" s="2" customFormat="1" ht="16.5" customHeight="1">
      <c r="A253" s="39"/>
      <c r="B253" s="40"/>
      <c r="C253" s="230" t="s">
        <v>373</v>
      </c>
      <c r="D253" s="230" t="s">
        <v>126</v>
      </c>
      <c r="E253" s="231" t="s">
        <v>374</v>
      </c>
      <c r="F253" s="232" t="s">
        <v>375</v>
      </c>
      <c r="G253" s="233" t="s">
        <v>178</v>
      </c>
      <c r="H253" s="234">
        <v>80</v>
      </c>
      <c r="I253" s="235"/>
      <c r="J253" s="236">
        <f>ROUND(I253*H253,2)</f>
        <v>0</v>
      </c>
      <c r="K253" s="237"/>
      <c r="L253" s="45"/>
      <c r="M253" s="238" t="s">
        <v>1</v>
      </c>
      <c r="N253" s="239" t="s">
        <v>42</v>
      </c>
      <c r="O253" s="92"/>
      <c r="P253" s="240">
        <f>O253*H253</f>
        <v>0</v>
      </c>
      <c r="Q253" s="240">
        <v>0</v>
      </c>
      <c r="R253" s="240">
        <f>Q253*H253</f>
        <v>0</v>
      </c>
      <c r="S253" s="240">
        <v>0</v>
      </c>
      <c r="T253" s="241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42" t="s">
        <v>130</v>
      </c>
      <c r="AT253" s="242" t="s">
        <v>126</v>
      </c>
      <c r="AU253" s="242" t="s">
        <v>131</v>
      </c>
      <c r="AY253" s="18" t="s">
        <v>124</v>
      </c>
      <c r="BE253" s="243">
        <f>IF(N253="základní",J253,0)</f>
        <v>0</v>
      </c>
      <c r="BF253" s="243">
        <f>IF(N253="snížená",J253,0)</f>
        <v>0</v>
      </c>
      <c r="BG253" s="243">
        <f>IF(N253="zákl. přenesená",J253,0)</f>
        <v>0</v>
      </c>
      <c r="BH253" s="243">
        <f>IF(N253="sníž. přenesená",J253,0)</f>
        <v>0</v>
      </c>
      <c r="BI253" s="243">
        <f>IF(N253="nulová",J253,0)</f>
        <v>0</v>
      </c>
      <c r="BJ253" s="18" t="s">
        <v>131</v>
      </c>
      <c r="BK253" s="243">
        <f>ROUND(I253*H253,2)</f>
        <v>0</v>
      </c>
      <c r="BL253" s="18" t="s">
        <v>130</v>
      </c>
      <c r="BM253" s="242" t="s">
        <v>376</v>
      </c>
    </row>
    <row r="254" spans="1:65" s="2" customFormat="1" ht="16.5" customHeight="1">
      <c r="A254" s="39"/>
      <c r="B254" s="40"/>
      <c r="C254" s="230" t="s">
        <v>377</v>
      </c>
      <c r="D254" s="230" t="s">
        <v>126</v>
      </c>
      <c r="E254" s="231" t="s">
        <v>378</v>
      </c>
      <c r="F254" s="232" t="s">
        <v>379</v>
      </c>
      <c r="G254" s="233" t="s">
        <v>129</v>
      </c>
      <c r="H254" s="234">
        <v>1.92</v>
      </c>
      <c r="I254" s="235"/>
      <c r="J254" s="236">
        <f>ROUND(I254*H254,2)</f>
        <v>0</v>
      </c>
      <c r="K254" s="237"/>
      <c r="L254" s="45"/>
      <c r="M254" s="238" t="s">
        <v>1</v>
      </c>
      <c r="N254" s="239" t="s">
        <v>42</v>
      </c>
      <c r="O254" s="92"/>
      <c r="P254" s="240">
        <f>O254*H254</f>
        <v>0</v>
      </c>
      <c r="Q254" s="240">
        <v>0.07426</v>
      </c>
      <c r="R254" s="240">
        <f>Q254*H254</f>
        <v>0.14257920000000002</v>
      </c>
      <c r="S254" s="240">
        <v>0</v>
      </c>
      <c r="T254" s="241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42" t="s">
        <v>130</v>
      </c>
      <c r="AT254" s="242" t="s">
        <v>126</v>
      </c>
      <c r="AU254" s="242" t="s">
        <v>131</v>
      </c>
      <c r="AY254" s="18" t="s">
        <v>124</v>
      </c>
      <c r="BE254" s="243">
        <f>IF(N254="základní",J254,0)</f>
        <v>0</v>
      </c>
      <c r="BF254" s="243">
        <f>IF(N254="snížená",J254,0)</f>
        <v>0</v>
      </c>
      <c r="BG254" s="243">
        <f>IF(N254="zákl. přenesená",J254,0)</f>
        <v>0</v>
      </c>
      <c r="BH254" s="243">
        <f>IF(N254="sníž. přenesená",J254,0)</f>
        <v>0</v>
      </c>
      <c r="BI254" s="243">
        <f>IF(N254="nulová",J254,0)</f>
        <v>0</v>
      </c>
      <c r="BJ254" s="18" t="s">
        <v>131</v>
      </c>
      <c r="BK254" s="243">
        <f>ROUND(I254*H254,2)</f>
        <v>0</v>
      </c>
      <c r="BL254" s="18" t="s">
        <v>130</v>
      </c>
      <c r="BM254" s="242" t="s">
        <v>380</v>
      </c>
    </row>
    <row r="255" spans="1:51" s="14" customFormat="1" ht="12">
      <c r="A255" s="14"/>
      <c r="B255" s="256"/>
      <c r="C255" s="257"/>
      <c r="D255" s="246" t="s">
        <v>133</v>
      </c>
      <c r="E255" s="258" t="s">
        <v>1</v>
      </c>
      <c r="F255" s="259" t="s">
        <v>381</v>
      </c>
      <c r="G255" s="257"/>
      <c r="H255" s="258" t="s">
        <v>1</v>
      </c>
      <c r="I255" s="260"/>
      <c r="J255" s="257"/>
      <c r="K255" s="257"/>
      <c r="L255" s="261"/>
      <c r="M255" s="262"/>
      <c r="N255" s="263"/>
      <c r="O255" s="263"/>
      <c r="P255" s="263"/>
      <c r="Q255" s="263"/>
      <c r="R255" s="263"/>
      <c r="S255" s="263"/>
      <c r="T255" s="26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65" t="s">
        <v>133</v>
      </c>
      <c r="AU255" s="265" t="s">
        <v>131</v>
      </c>
      <c r="AV255" s="14" t="s">
        <v>81</v>
      </c>
      <c r="AW255" s="14" t="s">
        <v>32</v>
      </c>
      <c r="AX255" s="14" t="s">
        <v>76</v>
      </c>
      <c r="AY255" s="265" t="s">
        <v>124</v>
      </c>
    </row>
    <row r="256" spans="1:51" s="13" customFormat="1" ht="12">
      <c r="A256" s="13"/>
      <c r="B256" s="244"/>
      <c r="C256" s="245"/>
      <c r="D256" s="246" t="s">
        <v>133</v>
      </c>
      <c r="E256" s="247" t="s">
        <v>1</v>
      </c>
      <c r="F256" s="248" t="s">
        <v>382</v>
      </c>
      <c r="G256" s="245"/>
      <c r="H256" s="249">
        <v>1.92</v>
      </c>
      <c r="I256" s="250"/>
      <c r="J256" s="245"/>
      <c r="K256" s="245"/>
      <c r="L256" s="251"/>
      <c r="M256" s="252"/>
      <c r="N256" s="253"/>
      <c r="O256" s="253"/>
      <c r="P256" s="253"/>
      <c r="Q256" s="253"/>
      <c r="R256" s="253"/>
      <c r="S256" s="253"/>
      <c r="T256" s="254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55" t="s">
        <v>133</v>
      </c>
      <c r="AU256" s="255" t="s">
        <v>131</v>
      </c>
      <c r="AV256" s="13" t="s">
        <v>131</v>
      </c>
      <c r="AW256" s="13" t="s">
        <v>32</v>
      </c>
      <c r="AX256" s="13" t="s">
        <v>81</v>
      </c>
      <c r="AY256" s="255" t="s">
        <v>124</v>
      </c>
    </row>
    <row r="257" spans="1:65" s="2" customFormat="1" ht="16.5" customHeight="1">
      <c r="A257" s="39"/>
      <c r="B257" s="40"/>
      <c r="C257" s="230" t="s">
        <v>383</v>
      </c>
      <c r="D257" s="230" t="s">
        <v>126</v>
      </c>
      <c r="E257" s="231" t="s">
        <v>384</v>
      </c>
      <c r="F257" s="232" t="s">
        <v>385</v>
      </c>
      <c r="G257" s="233" t="s">
        <v>129</v>
      </c>
      <c r="H257" s="234">
        <v>16.4</v>
      </c>
      <c r="I257" s="235"/>
      <c r="J257" s="236">
        <f>ROUND(I257*H257,2)</f>
        <v>0</v>
      </c>
      <c r="K257" s="237"/>
      <c r="L257" s="45"/>
      <c r="M257" s="238" t="s">
        <v>1</v>
      </c>
      <c r="N257" s="239" t="s">
        <v>42</v>
      </c>
      <c r="O257" s="92"/>
      <c r="P257" s="240">
        <f>O257*H257</f>
        <v>0</v>
      </c>
      <c r="Q257" s="240">
        <v>0.26141</v>
      </c>
      <c r="R257" s="240">
        <f>Q257*H257</f>
        <v>4.2871239999999995</v>
      </c>
      <c r="S257" s="240">
        <v>0</v>
      </c>
      <c r="T257" s="241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42" t="s">
        <v>130</v>
      </c>
      <c r="AT257" s="242" t="s">
        <v>126</v>
      </c>
      <c r="AU257" s="242" t="s">
        <v>131</v>
      </c>
      <c r="AY257" s="18" t="s">
        <v>124</v>
      </c>
      <c r="BE257" s="243">
        <f>IF(N257="základní",J257,0)</f>
        <v>0</v>
      </c>
      <c r="BF257" s="243">
        <f>IF(N257="snížená",J257,0)</f>
        <v>0</v>
      </c>
      <c r="BG257" s="243">
        <f>IF(N257="zákl. přenesená",J257,0)</f>
        <v>0</v>
      </c>
      <c r="BH257" s="243">
        <f>IF(N257="sníž. přenesená",J257,0)</f>
        <v>0</v>
      </c>
      <c r="BI257" s="243">
        <f>IF(N257="nulová",J257,0)</f>
        <v>0</v>
      </c>
      <c r="BJ257" s="18" t="s">
        <v>131</v>
      </c>
      <c r="BK257" s="243">
        <f>ROUND(I257*H257,2)</f>
        <v>0</v>
      </c>
      <c r="BL257" s="18" t="s">
        <v>130</v>
      </c>
      <c r="BM257" s="242" t="s">
        <v>386</v>
      </c>
    </row>
    <row r="258" spans="1:51" s="13" customFormat="1" ht="12">
      <c r="A258" s="13"/>
      <c r="B258" s="244"/>
      <c r="C258" s="245"/>
      <c r="D258" s="246" t="s">
        <v>133</v>
      </c>
      <c r="E258" s="247" t="s">
        <v>1</v>
      </c>
      <c r="F258" s="248" t="s">
        <v>134</v>
      </c>
      <c r="G258" s="245"/>
      <c r="H258" s="249">
        <v>16.4</v>
      </c>
      <c r="I258" s="250"/>
      <c r="J258" s="245"/>
      <c r="K258" s="245"/>
      <c r="L258" s="251"/>
      <c r="M258" s="252"/>
      <c r="N258" s="253"/>
      <c r="O258" s="253"/>
      <c r="P258" s="253"/>
      <c r="Q258" s="253"/>
      <c r="R258" s="253"/>
      <c r="S258" s="253"/>
      <c r="T258" s="254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55" t="s">
        <v>133</v>
      </c>
      <c r="AU258" s="255" t="s">
        <v>131</v>
      </c>
      <c r="AV258" s="13" t="s">
        <v>131</v>
      </c>
      <c r="AW258" s="13" t="s">
        <v>32</v>
      </c>
      <c r="AX258" s="13" t="s">
        <v>81</v>
      </c>
      <c r="AY258" s="255" t="s">
        <v>124</v>
      </c>
    </row>
    <row r="259" spans="1:63" s="12" customFormat="1" ht="22.8" customHeight="1">
      <c r="A259" s="12"/>
      <c r="B259" s="214"/>
      <c r="C259" s="215"/>
      <c r="D259" s="216" t="s">
        <v>75</v>
      </c>
      <c r="E259" s="228" t="s">
        <v>170</v>
      </c>
      <c r="F259" s="228" t="s">
        <v>387</v>
      </c>
      <c r="G259" s="215"/>
      <c r="H259" s="215"/>
      <c r="I259" s="218"/>
      <c r="J259" s="229">
        <f>BK259</f>
        <v>0</v>
      </c>
      <c r="K259" s="215"/>
      <c r="L259" s="220"/>
      <c r="M259" s="221"/>
      <c r="N259" s="222"/>
      <c r="O259" s="222"/>
      <c r="P259" s="223">
        <f>SUM(P260:P292)</f>
        <v>0</v>
      </c>
      <c r="Q259" s="222"/>
      <c r="R259" s="223">
        <f>SUM(R260:R292)</f>
        <v>0.00319</v>
      </c>
      <c r="S259" s="222"/>
      <c r="T259" s="224">
        <f>SUM(T260:T292)</f>
        <v>7.604780000000001</v>
      </c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R259" s="225" t="s">
        <v>81</v>
      </c>
      <c r="AT259" s="226" t="s">
        <v>75</v>
      </c>
      <c r="AU259" s="226" t="s">
        <v>81</v>
      </c>
      <c r="AY259" s="225" t="s">
        <v>124</v>
      </c>
      <c r="BK259" s="227">
        <f>SUM(BK260:BK292)</f>
        <v>0</v>
      </c>
    </row>
    <row r="260" spans="1:65" s="2" customFormat="1" ht="16.5" customHeight="1">
      <c r="A260" s="39"/>
      <c r="B260" s="40"/>
      <c r="C260" s="230" t="s">
        <v>388</v>
      </c>
      <c r="D260" s="230" t="s">
        <v>126</v>
      </c>
      <c r="E260" s="231" t="s">
        <v>389</v>
      </c>
      <c r="F260" s="232" t="s">
        <v>390</v>
      </c>
      <c r="G260" s="233" t="s">
        <v>129</v>
      </c>
      <c r="H260" s="234">
        <v>278</v>
      </c>
      <c r="I260" s="235"/>
      <c r="J260" s="236">
        <f>ROUND(I260*H260,2)</f>
        <v>0</v>
      </c>
      <c r="K260" s="237"/>
      <c r="L260" s="45"/>
      <c r="M260" s="238" t="s">
        <v>1</v>
      </c>
      <c r="N260" s="239" t="s">
        <v>42</v>
      </c>
      <c r="O260" s="92"/>
      <c r="P260" s="240">
        <f>O260*H260</f>
        <v>0</v>
      </c>
      <c r="Q260" s="240">
        <v>0</v>
      </c>
      <c r="R260" s="240">
        <f>Q260*H260</f>
        <v>0</v>
      </c>
      <c r="S260" s="240">
        <v>0</v>
      </c>
      <c r="T260" s="241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42" t="s">
        <v>130</v>
      </c>
      <c r="AT260" s="242" t="s">
        <v>126</v>
      </c>
      <c r="AU260" s="242" t="s">
        <v>131</v>
      </c>
      <c r="AY260" s="18" t="s">
        <v>124</v>
      </c>
      <c r="BE260" s="243">
        <f>IF(N260="základní",J260,0)</f>
        <v>0</v>
      </c>
      <c r="BF260" s="243">
        <f>IF(N260="snížená",J260,0)</f>
        <v>0</v>
      </c>
      <c r="BG260" s="243">
        <f>IF(N260="zákl. přenesená",J260,0)</f>
        <v>0</v>
      </c>
      <c r="BH260" s="243">
        <f>IF(N260="sníž. přenesená",J260,0)</f>
        <v>0</v>
      </c>
      <c r="BI260" s="243">
        <f>IF(N260="nulová",J260,0)</f>
        <v>0</v>
      </c>
      <c r="BJ260" s="18" t="s">
        <v>131</v>
      </c>
      <c r="BK260" s="243">
        <f>ROUND(I260*H260,2)</f>
        <v>0</v>
      </c>
      <c r="BL260" s="18" t="s">
        <v>130</v>
      </c>
      <c r="BM260" s="242" t="s">
        <v>391</v>
      </c>
    </row>
    <row r="261" spans="1:51" s="13" customFormat="1" ht="12">
      <c r="A261" s="13"/>
      <c r="B261" s="244"/>
      <c r="C261" s="245"/>
      <c r="D261" s="246" t="s">
        <v>133</v>
      </c>
      <c r="E261" s="247" t="s">
        <v>1</v>
      </c>
      <c r="F261" s="248" t="s">
        <v>392</v>
      </c>
      <c r="G261" s="245"/>
      <c r="H261" s="249">
        <v>278</v>
      </c>
      <c r="I261" s="250"/>
      <c r="J261" s="245"/>
      <c r="K261" s="245"/>
      <c r="L261" s="251"/>
      <c r="M261" s="252"/>
      <c r="N261" s="253"/>
      <c r="O261" s="253"/>
      <c r="P261" s="253"/>
      <c r="Q261" s="253"/>
      <c r="R261" s="253"/>
      <c r="S261" s="253"/>
      <c r="T261" s="254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55" t="s">
        <v>133</v>
      </c>
      <c r="AU261" s="255" t="s">
        <v>131</v>
      </c>
      <c r="AV261" s="13" t="s">
        <v>131</v>
      </c>
      <c r="AW261" s="13" t="s">
        <v>32</v>
      </c>
      <c r="AX261" s="13" t="s">
        <v>81</v>
      </c>
      <c r="AY261" s="255" t="s">
        <v>124</v>
      </c>
    </row>
    <row r="262" spans="1:65" s="2" customFormat="1" ht="16.5" customHeight="1">
      <c r="A262" s="39"/>
      <c r="B262" s="40"/>
      <c r="C262" s="230" t="s">
        <v>393</v>
      </c>
      <c r="D262" s="230" t="s">
        <v>126</v>
      </c>
      <c r="E262" s="231" t="s">
        <v>394</v>
      </c>
      <c r="F262" s="232" t="s">
        <v>395</v>
      </c>
      <c r="G262" s="233" t="s">
        <v>129</v>
      </c>
      <c r="H262" s="234">
        <v>12510</v>
      </c>
      <c r="I262" s="235"/>
      <c r="J262" s="236">
        <f>ROUND(I262*H262,2)</f>
        <v>0</v>
      </c>
      <c r="K262" s="237"/>
      <c r="L262" s="45"/>
      <c r="M262" s="238" t="s">
        <v>1</v>
      </c>
      <c r="N262" s="239" t="s">
        <v>42</v>
      </c>
      <c r="O262" s="92"/>
      <c r="P262" s="240">
        <f>O262*H262</f>
        <v>0</v>
      </c>
      <c r="Q262" s="240">
        <v>0</v>
      </c>
      <c r="R262" s="240">
        <f>Q262*H262</f>
        <v>0</v>
      </c>
      <c r="S262" s="240">
        <v>0</v>
      </c>
      <c r="T262" s="241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42" t="s">
        <v>130</v>
      </c>
      <c r="AT262" s="242" t="s">
        <v>126</v>
      </c>
      <c r="AU262" s="242" t="s">
        <v>131</v>
      </c>
      <c r="AY262" s="18" t="s">
        <v>124</v>
      </c>
      <c r="BE262" s="243">
        <f>IF(N262="základní",J262,0)</f>
        <v>0</v>
      </c>
      <c r="BF262" s="243">
        <f>IF(N262="snížená",J262,0)</f>
        <v>0</v>
      </c>
      <c r="BG262" s="243">
        <f>IF(N262="zákl. přenesená",J262,0)</f>
        <v>0</v>
      </c>
      <c r="BH262" s="243">
        <f>IF(N262="sníž. přenesená",J262,0)</f>
        <v>0</v>
      </c>
      <c r="BI262" s="243">
        <f>IF(N262="nulová",J262,0)</f>
        <v>0</v>
      </c>
      <c r="BJ262" s="18" t="s">
        <v>131</v>
      </c>
      <c r="BK262" s="243">
        <f>ROUND(I262*H262,2)</f>
        <v>0</v>
      </c>
      <c r="BL262" s="18" t="s">
        <v>130</v>
      </c>
      <c r="BM262" s="242" t="s">
        <v>396</v>
      </c>
    </row>
    <row r="263" spans="1:51" s="13" customFormat="1" ht="12">
      <c r="A263" s="13"/>
      <c r="B263" s="244"/>
      <c r="C263" s="245"/>
      <c r="D263" s="246" t="s">
        <v>133</v>
      </c>
      <c r="E263" s="245"/>
      <c r="F263" s="248" t="s">
        <v>397</v>
      </c>
      <c r="G263" s="245"/>
      <c r="H263" s="249">
        <v>12510</v>
      </c>
      <c r="I263" s="250"/>
      <c r="J263" s="245"/>
      <c r="K263" s="245"/>
      <c r="L263" s="251"/>
      <c r="M263" s="252"/>
      <c r="N263" s="253"/>
      <c r="O263" s="253"/>
      <c r="P263" s="253"/>
      <c r="Q263" s="253"/>
      <c r="R263" s="253"/>
      <c r="S263" s="253"/>
      <c r="T263" s="254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55" t="s">
        <v>133</v>
      </c>
      <c r="AU263" s="255" t="s">
        <v>131</v>
      </c>
      <c r="AV263" s="13" t="s">
        <v>131</v>
      </c>
      <c r="AW263" s="13" t="s">
        <v>4</v>
      </c>
      <c r="AX263" s="13" t="s">
        <v>81</v>
      </c>
      <c r="AY263" s="255" t="s">
        <v>124</v>
      </c>
    </row>
    <row r="264" spans="1:65" s="2" customFormat="1" ht="16.5" customHeight="1">
      <c r="A264" s="39"/>
      <c r="B264" s="40"/>
      <c r="C264" s="230" t="s">
        <v>398</v>
      </c>
      <c r="D264" s="230" t="s">
        <v>126</v>
      </c>
      <c r="E264" s="231" t="s">
        <v>399</v>
      </c>
      <c r="F264" s="232" t="s">
        <v>400</v>
      </c>
      <c r="G264" s="233" t="s">
        <v>129</v>
      </c>
      <c r="H264" s="234">
        <v>278</v>
      </c>
      <c r="I264" s="235"/>
      <c r="J264" s="236">
        <f>ROUND(I264*H264,2)</f>
        <v>0</v>
      </c>
      <c r="K264" s="237"/>
      <c r="L264" s="45"/>
      <c r="M264" s="238" t="s">
        <v>1</v>
      </c>
      <c r="N264" s="239" t="s">
        <v>42</v>
      </c>
      <c r="O264" s="92"/>
      <c r="P264" s="240">
        <f>O264*H264</f>
        <v>0</v>
      </c>
      <c r="Q264" s="240">
        <v>0</v>
      </c>
      <c r="R264" s="240">
        <f>Q264*H264</f>
        <v>0</v>
      </c>
      <c r="S264" s="240">
        <v>0</v>
      </c>
      <c r="T264" s="241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42" t="s">
        <v>130</v>
      </c>
      <c r="AT264" s="242" t="s">
        <v>126</v>
      </c>
      <c r="AU264" s="242" t="s">
        <v>131</v>
      </c>
      <c r="AY264" s="18" t="s">
        <v>124</v>
      </c>
      <c r="BE264" s="243">
        <f>IF(N264="základní",J264,0)</f>
        <v>0</v>
      </c>
      <c r="BF264" s="243">
        <f>IF(N264="snížená",J264,0)</f>
        <v>0</v>
      </c>
      <c r="BG264" s="243">
        <f>IF(N264="zákl. přenesená",J264,0)</f>
        <v>0</v>
      </c>
      <c r="BH264" s="243">
        <f>IF(N264="sníž. přenesená",J264,0)</f>
        <v>0</v>
      </c>
      <c r="BI264" s="243">
        <f>IF(N264="nulová",J264,0)</f>
        <v>0</v>
      </c>
      <c r="BJ264" s="18" t="s">
        <v>131</v>
      </c>
      <c r="BK264" s="243">
        <f>ROUND(I264*H264,2)</f>
        <v>0</v>
      </c>
      <c r="BL264" s="18" t="s">
        <v>130</v>
      </c>
      <c r="BM264" s="242" t="s">
        <v>401</v>
      </c>
    </row>
    <row r="265" spans="1:65" s="2" customFormat="1" ht="16.5" customHeight="1">
      <c r="A265" s="39"/>
      <c r="B265" s="40"/>
      <c r="C265" s="230" t="s">
        <v>402</v>
      </c>
      <c r="D265" s="230" t="s">
        <v>126</v>
      </c>
      <c r="E265" s="231" t="s">
        <v>403</v>
      </c>
      <c r="F265" s="232" t="s">
        <v>404</v>
      </c>
      <c r="G265" s="233" t="s">
        <v>178</v>
      </c>
      <c r="H265" s="234">
        <v>3</v>
      </c>
      <c r="I265" s="235"/>
      <c r="J265" s="236">
        <f>ROUND(I265*H265,2)</f>
        <v>0</v>
      </c>
      <c r="K265" s="237"/>
      <c r="L265" s="45"/>
      <c r="M265" s="238" t="s">
        <v>1</v>
      </c>
      <c r="N265" s="239" t="s">
        <v>42</v>
      </c>
      <c r="O265" s="92"/>
      <c r="P265" s="240">
        <f>O265*H265</f>
        <v>0</v>
      </c>
      <c r="Q265" s="240">
        <v>0</v>
      </c>
      <c r="R265" s="240">
        <f>Q265*H265</f>
        <v>0</v>
      </c>
      <c r="S265" s="240">
        <v>0</v>
      </c>
      <c r="T265" s="241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42" t="s">
        <v>130</v>
      </c>
      <c r="AT265" s="242" t="s">
        <v>126</v>
      </c>
      <c r="AU265" s="242" t="s">
        <v>131</v>
      </c>
      <c r="AY265" s="18" t="s">
        <v>124</v>
      </c>
      <c r="BE265" s="243">
        <f>IF(N265="základní",J265,0)</f>
        <v>0</v>
      </c>
      <c r="BF265" s="243">
        <f>IF(N265="snížená",J265,0)</f>
        <v>0</v>
      </c>
      <c r="BG265" s="243">
        <f>IF(N265="zákl. přenesená",J265,0)</f>
        <v>0</v>
      </c>
      <c r="BH265" s="243">
        <f>IF(N265="sníž. přenesená",J265,0)</f>
        <v>0</v>
      </c>
      <c r="BI265" s="243">
        <f>IF(N265="nulová",J265,0)</f>
        <v>0</v>
      </c>
      <c r="BJ265" s="18" t="s">
        <v>131</v>
      </c>
      <c r="BK265" s="243">
        <f>ROUND(I265*H265,2)</f>
        <v>0</v>
      </c>
      <c r="BL265" s="18" t="s">
        <v>130</v>
      </c>
      <c r="BM265" s="242" t="s">
        <v>405</v>
      </c>
    </row>
    <row r="266" spans="1:65" s="2" customFormat="1" ht="16.5" customHeight="1">
      <c r="A266" s="39"/>
      <c r="B266" s="40"/>
      <c r="C266" s="230" t="s">
        <v>406</v>
      </c>
      <c r="D266" s="230" t="s">
        <v>126</v>
      </c>
      <c r="E266" s="231" t="s">
        <v>407</v>
      </c>
      <c r="F266" s="232" t="s">
        <v>408</v>
      </c>
      <c r="G266" s="233" t="s">
        <v>178</v>
      </c>
      <c r="H266" s="234">
        <v>135</v>
      </c>
      <c r="I266" s="235"/>
      <c r="J266" s="236">
        <f>ROUND(I266*H266,2)</f>
        <v>0</v>
      </c>
      <c r="K266" s="237"/>
      <c r="L266" s="45"/>
      <c r="M266" s="238" t="s">
        <v>1</v>
      </c>
      <c r="N266" s="239" t="s">
        <v>42</v>
      </c>
      <c r="O266" s="92"/>
      <c r="P266" s="240">
        <f>O266*H266</f>
        <v>0</v>
      </c>
      <c r="Q266" s="240">
        <v>0</v>
      </c>
      <c r="R266" s="240">
        <f>Q266*H266</f>
        <v>0</v>
      </c>
      <c r="S266" s="240">
        <v>0</v>
      </c>
      <c r="T266" s="241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42" t="s">
        <v>130</v>
      </c>
      <c r="AT266" s="242" t="s">
        <v>126</v>
      </c>
      <c r="AU266" s="242" t="s">
        <v>131</v>
      </c>
      <c r="AY266" s="18" t="s">
        <v>124</v>
      </c>
      <c r="BE266" s="243">
        <f>IF(N266="základní",J266,0)</f>
        <v>0</v>
      </c>
      <c r="BF266" s="243">
        <f>IF(N266="snížená",J266,0)</f>
        <v>0</v>
      </c>
      <c r="BG266" s="243">
        <f>IF(N266="zákl. přenesená",J266,0)</f>
        <v>0</v>
      </c>
      <c r="BH266" s="243">
        <f>IF(N266="sníž. přenesená",J266,0)</f>
        <v>0</v>
      </c>
      <c r="BI266" s="243">
        <f>IF(N266="nulová",J266,0)</f>
        <v>0</v>
      </c>
      <c r="BJ266" s="18" t="s">
        <v>131</v>
      </c>
      <c r="BK266" s="243">
        <f>ROUND(I266*H266,2)</f>
        <v>0</v>
      </c>
      <c r="BL266" s="18" t="s">
        <v>130</v>
      </c>
      <c r="BM266" s="242" t="s">
        <v>409</v>
      </c>
    </row>
    <row r="267" spans="1:51" s="13" customFormat="1" ht="12">
      <c r="A267" s="13"/>
      <c r="B267" s="244"/>
      <c r="C267" s="245"/>
      <c r="D267" s="246" t="s">
        <v>133</v>
      </c>
      <c r="E267" s="245"/>
      <c r="F267" s="248" t="s">
        <v>410</v>
      </c>
      <c r="G267" s="245"/>
      <c r="H267" s="249">
        <v>135</v>
      </c>
      <c r="I267" s="250"/>
      <c r="J267" s="245"/>
      <c r="K267" s="245"/>
      <c r="L267" s="251"/>
      <c r="M267" s="252"/>
      <c r="N267" s="253"/>
      <c r="O267" s="253"/>
      <c r="P267" s="253"/>
      <c r="Q267" s="253"/>
      <c r="R267" s="253"/>
      <c r="S267" s="253"/>
      <c r="T267" s="254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55" t="s">
        <v>133</v>
      </c>
      <c r="AU267" s="255" t="s">
        <v>131</v>
      </c>
      <c r="AV267" s="13" t="s">
        <v>131</v>
      </c>
      <c r="AW267" s="13" t="s">
        <v>4</v>
      </c>
      <c r="AX267" s="13" t="s">
        <v>81</v>
      </c>
      <c r="AY267" s="255" t="s">
        <v>124</v>
      </c>
    </row>
    <row r="268" spans="1:65" s="2" customFormat="1" ht="16.5" customHeight="1">
      <c r="A268" s="39"/>
      <c r="B268" s="40"/>
      <c r="C268" s="230" t="s">
        <v>411</v>
      </c>
      <c r="D268" s="230" t="s">
        <v>126</v>
      </c>
      <c r="E268" s="231" t="s">
        <v>412</v>
      </c>
      <c r="F268" s="232" t="s">
        <v>413</v>
      </c>
      <c r="G268" s="233" t="s">
        <v>178</v>
      </c>
      <c r="H268" s="234">
        <v>3</v>
      </c>
      <c r="I268" s="235"/>
      <c r="J268" s="236">
        <f>ROUND(I268*H268,2)</f>
        <v>0</v>
      </c>
      <c r="K268" s="237"/>
      <c r="L268" s="45"/>
      <c r="M268" s="238" t="s">
        <v>1</v>
      </c>
      <c r="N268" s="239" t="s">
        <v>42</v>
      </c>
      <c r="O268" s="92"/>
      <c r="P268" s="240">
        <f>O268*H268</f>
        <v>0</v>
      </c>
      <c r="Q268" s="240">
        <v>0</v>
      </c>
      <c r="R268" s="240">
        <f>Q268*H268</f>
        <v>0</v>
      </c>
      <c r="S268" s="240">
        <v>0</v>
      </c>
      <c r="T268" s="241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42" t="s">
        <v>130</v>
      </c>
      <c r="AT268" s="242" t="s">
        <v>126</v>
      </c>
      <c r="AU268" s="242" t="s">
        <v>131</v>
      </c>
      <c r="AY268" s="18" t="s">
        <v>124</v>
      </c>
      <c r="BE268" s="243">
        <f>IF(N268="základní",J268,0)</f>
        <v>0</v>
      </c>
      <c r="BF268" s="243">
        <f>IF(N268="snížená",J268,0)</f>
        <v>0</v>
      </c>
      <c r="BG268" s="243">
        <f>IF(N268="zákl. přenesená",J268,0)</f>
        <v>0</v>
      </c>
      <c r="BH268" s="243">
        <f>IF(N268="sníž. přenesená",J268,0)</f>
        <v>0</v>
      </c>
      <c r="BI268" s="243">
        <f>IF(N268="nulová",J268,0)</f>
        <v>0</v>
      </c>
      <c r="BJ268" s="18" t="s">
        <v>131</v>
      </c>
      <c r="BK268" s="243">
        <f>ROUND(I268*H268,2)</f>
        <v>0</v>
      </c>
      <c r="BL268" s="18" t="s">
        <v>130</v>
      </c>
      <c r="BM268" s="242" t="s">
        <v>414</v>
      </c>
    </row>
    <row r="269" spans="1:65" s="2" customFormat="1" ht="16.5" customHeight="1">
      <c r="A269" s="39"/>
      <c r="B269" s="40"/>
      <c r="C269" s="230" t="s">
        <v>415</v>
      </c>
      <c r="D269" s="230" t="s">
        <v>126</v>
      </c>
      <c r="E269" s="231" t="s">
        <v>416</v>
      </c>
      <c r="F269" s="232" t="s">
        <v>417</v>
      </c>
      <c r="G269" s="233" t="s">
        <v>129</v>
      </c>
      <c r="H269" s="234">
        <v>11</v>
      </c>
      <c r="I269" s="235"/>
      <c r="J269" s="236">
        <f>ROUND(I269*H269,2)</f>
        <v>0</v>
      </c>
      <c r="K269" s="237"/>
      <c r="L269" s="45"/>
      <c r="M269" s="238" t="s">
        <v>1</v>
      </c>
      <c r="N269" s="239" t="s">
        <v>42</v>
      </c>
      <c r="O269" s="92"/>
      <c r="P269" s="240">
        <f>O269*H269</f>
        <v>0</v>
      </c>
      <c r="Q269" s="240">
        <v>0.00021</v>
      </c>
      <c r="R269" s="240">
        <f>Q269*H269</f>
        <v>0.00231</v>
      </c>
      <c r="S269" s="240">
        <v>0</v>
      </c>
      <c r="T269" s="241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42" t="s">
        <v>130</v>
      </c>
      <c r="AT269" s="242" t="s">
        <v>126</v>
      </c>
      <c r="AU269" s="242" t="s">
        <v>131</v>
      </c>
      <c r="AY269" s="18" t="s">
        <v>124</v>
      </c>
      <c r="BE269" s="243">
        <f>IF(N269="základní",J269,0)</f>
        <v>0</v>
      </c>
      <c r="BF269" s="243">
        <f>IF(N269="snížená",J269,0)</f>
        <v>0</v>
      </c>
      <c r="BG269" s="243">
        <f>IF(N269="zákl. přenesená",J269,0)</f>
        <v>0</v>
      </c>
      <c r="BH269" s="243">
        <f>IF(N269="sníž. přenesená",J269,0)</f>
        <v>0</v>
      </c>
      <c r="BI269" s="243">
        <f>IF(N269="nulová",J269,0)</f>
        <v>0</v>
      </c>
      <c r="BJ269" s="18" t="s">
        <v>131</v>
      </c>
      <c r="BK269" s="243">
        <f>ROUND(I269*H269,2)</f>
        <v>0</v>
      </c>
      <c r="BL269" s="18" t="s">
        <v>130</v>
      </c>
      <c r="BM269" s="242" t="s">
        <v>418</v>
      </c>
    </row>
    <row r="270" spans="1:65" s="2" customFormat="1" ht="16.5" customHeight="1">
      <c r="A270" s="39"/>
      <c r="B270" s="40"/>
      <c r="C270" s="230" t="s">
        <v>419</v>
      </c>
      <c r="D270" s="230" t="s">
        <v>126</v>
      </c>
      <c r="E270" s="231" t="s">
        <v>420</v>
      </c>
      <c r="F270" s="232" t="s">
        <v>421</v>
      </c>
      <c r="G270" s="233" t="s">
        <v>200</v>
      </c>
      <c r="H270" s="234">
        <v>88</v>
      </c>
      <c r="I270" s="235"/>
      <c r="J270" s="236">
        <f>ROUND(I270*H270,2)</f>
        <v>0</v>
      </c>
      <c r="K270" s="237"/>
      <c r="L270" s="45"/>
      <c r="M270" s="238" t="s">
        <v>1</v>
      </c>
      <c r="N270" s="239" t="s">
        <v>42</v>
      </c>
      <c r="O270" s="92"/>
      <c r="P270" s="240">
        <f>O270*H270</f>
        <v>0</v>
      </c>
      <c r="Q270" s="240">
        <v>1E-05</v>
      </c>
      <c r="R270" s="240">
        <f>Q270*H270</f>
        <v>0.00088</v>
      </c>
      <c r="S270" s="240">
        <v>0</v>
      </c>
      <c r="T270" s="241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42" t="s">
        <v>130</v>
      </c>
      <c r="AT270" s="242" t="s">
        <v>126</v>
      </c>
      <c r="AU270" s="242" t="s">
        <v>131</v>
      </c>
      <c r="AY270" s="18" t="s">
        <v>124</v>
      </c>
      <c r="BE270" s="243">
        <f>IF(N270="základní",J270,0)</f>
        <v>0</v>
      </c>
      <c r="BF270" s="243">
        <f>IF(N270="snížená",J270,0)</f>
        <v>0</v>
      </c>
      <c r="BG270" s="243">
        <f>IF(N270="zákl. přenesená",J270,0)</f>
        <v>0</v>
      </c>
      <c r="BH270" s="243">
        <f>IF(N270="sníž. přenesená",J270,0)</f>
        <v>0</v>
      </c>
      <c r="BI270" s="243">
        <f>IF(N270="nulová",J270,0)</f>
        <v>0</v>
      </c>
      <c r="BJ270" s="18" t="s">
        <v>131</v>
      </c>
      <c r="BK270" s="243">
        <f>ROUND(I270*H270,2)</f>
        <v>0</v>
      </c>
      <c r="BL270" s="18" t="s">
        <v>130</v>
      </c>
      <c r="BM270" s="242" t="s">
        <v>422</v>
      </c>
    </row>
    <row r="271" spans="1:51" s="14" customFormat="1" ht="12">
      <c r="A271" s="14"/>
      <c r="B271" s="256"/>
      <c r="C271" s="257"/>
      <c r="D271" s="246" t="s">
        <v>133</v>
      </c>
      <c r="E271" s="258" t="s">
        <v>1</v>
      </c>
      <c r="F271" s="259" t="s">
        <v>423</v>
      </c>
      <c r="G271" s="257"/>
      <c r="H271" s="258" t="s">
        <v>1</v>
      </c>
      <c r="I271" s="260"/>
      <c r="J271" s="257"/>
      <c r="K271" s="257"/>
      <c r="L271" s="261"/>
      <c r="M271" s="262"/>
      <c r="N271" s="263"/>
      <c r="O271" s="263"/>
      <c r="P271" s="263"/>
      <c r="Q271" s="263"/>
      <c r="R271" s="263"/>
      <c r="S271" s="263"/>
      <c r="T271" s="26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65" t="s">
        <v>133</v>
      </c>
      <c r="AU271" s="265" t="s">
        <v>131</v>
      </c>
      <c r="AV271" s="14" t="s">
        <v>81</v>
      </c>
      <c r="AW271" s="14" t="s">
        <v>32</v>
      </c>
      <c r="AX271" s="14" t="s">
        <v>76</v>
      </c>
      <c r="AY271" s="265" t="s">
        <v>124</v>
      </c>
    </row>
    <row r="272" spans="1:51" s="13" customFormat="1" ht="12">
      <c r="A272" s="13"/>
      <c r="B272" s="244"/>
      <c r="C272" s="245"/>
      <c r="D272" s="246" t="s">
        <v>133</v>
      </c>
      <c r="E272" s="247" t="s">
        <v>1</v>
      </c>
      <c r="F272" s="248" t="s">
        <v>424</v>
      </c>
      <c r="G272" s="245"/>
      <c r="H272" s="249">
        <v>88</v>
      </c>
      <c r="I272" s="250"/>
      <c r="J272" s="245"/>
      <c r="K272" s="245"/>
      <c r="L272" s="251"/>
      <c r="M272" s="252"/>
      <c r="N272" s="253"/>
      <c r="O272" s="253"/>
      <c r="P272" s="253"/>
      <c r="Q272" s="253"/>
      <c r="R272" s="253"/>
      <c r="S272" s="253"/>
      <c r="T272" s="254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55" t="s">
        <v>133</v>
      </c>
      <c r="AU272" s="255" t="s">
        <v>131</v>
      </c>
      <c r="AV272" s="13" t="s">
        <v>131</v>
      </c>
      <c r="AW272" s="13" t="s">
        <v>32</v>
      </c>
      <c r="AX272" s="13" t="s">
        <v>81</v>
      </c>
      <c r="AY272" s="255" t="s">
        <v>124</v>
      </c>
    </row>
    <row r="273" spans="1:65" s="2" customFormat="1" ht="16.5" customHeight="1">
      <c r="A273" s="39"/>
      <c r="B273" s="40"/>
      <c r="C273" s="230" t="s">
        <v>425</v>
      </c>
      <c r="D273" s="230" t="s">
        <v>126</v>
      </c>
      <c r="E273" s="231" t="s">
        <v>426</v>
      </c>
      <c r="F273" s="232" t="s">
        <v>427</v>
      </c>
      <c r="G273" s="233" t="s">
        <v>137</v>
      </c>
      <c r="H273" s="234">
        <v>0.864</v>
      </c>
      <c r="I273" s="235"/>
      <c r="J273" s="236">
        <f>ROUND(I273*H273,2)</f>
        <v>0</v>
      </c>
      <c r="K273" s="237"/>
      <c r="L273" s="45"/>
      <c r="M273" s="238" t="s">
        <v>1</v>
      </c>
      <c r="N273" s="239" t="s">
        <v>42</v>
      </c>
      <c r="O273" s="92"/>
      <c r="P273" s="240">
        <f>O273*H273</f>
        <v>0</v>
      </c>
      <c r="Q273" s="240">
        <v>0</v>
      </c>
      <c r="R273" s="240">
        <f>Q273*H273</f>
        <v>0</v>
      </c>
      <c r="S273" s="240">
        <v>1.8</v>
      </c>
      <c r="T273" s="241">
        <f>S273*H273</f>
        <v>1.5552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42" t="s">
        <v>130</v>
      </c>
      <c r="AT273" s="242" t="s">
        <v>126</v>
      </c>
      <c r="AU273" s="242" t="s">
        <v>131</v>
      </c>
      <c r="AY273" s="18" t="s">
        <v>124</v>
      </c>
      <c r="BE273" s="243">
        <f>IF(N273="základní",J273,0)</f>
        <v>0</v>
      </c>
      <c r="BF273" s="243">
        <f>IF(N273="snížená",J273,0)</f>
        <v>0</v>
      </c>
      <c r="BG273" s="243">
        <f>IF(N273="zákl. přenesená",J273,0)</f>
        <v>0</v>
      </c>
      <c r="BH273" s="243">
        <f>IF(N273="sníž. přenesená",J273,0)</f>
        <v>0</v>
      </c>
      <c r="BI273" s="243">
        <f>IF(N273="nulová",J273,0)</f>
        <v>0</v>
      </c>
      <c r="BJ273" s="18" t="s">
        <v>131</v>
      </c>
      <c r="BK273" s="243">
        <f>ROUND(I273*H273,2)</f>
        <v>0</v>
      </c>
      <c r="BL273" s="18" t="s">
        <v>130</v>
      </c>
      <c r="BM273" s="242" t="s">
        <v>428</v>
      </c>
    </row>
    <row r="274" spans="1:51" s="13" customFormat="1" ht="12">
      <c r="A274" s="13"/>
      <c r="B274" s="244"/>
      <c r="C274" s="245"/>
      <c r="D274" s="246" t="s">
        <v>133</v>
      </c>
      <c r="E274" s="247" t="s">
        <v>1</v>
      </c>
      <c r="F274" s="248" t="s">
        <v>429</v>
      </c>
      <c r="G274" s="245"/>
      <c r="H274" s="249">
        <v>0.864</v>
      </c>
      <c r="I274" s="250"/>
      <c r="J274" s="245"/>
      <c r="K274" s="245"/>
      <c r="L274" s="251"/>
      <c r="M274" s="252"/>
      <c r="N274" s="253"/>
      <c r="O274" s="253"/>
      <c r="P274" s="253"/>
      <c r="Q274" s="253"/>
      <c r="R274" s="253"/>
      <c r="S274" s="253"/>
      <c r="T274" s="254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55" t="s">
        <v>133</v>
      </c>
      <c r="AU274" s="255" t="s">
        <v>131</v>
      </c>
      <c r="AV274" s="13" t="s">
        <v>131</v>
      </c>
      <c r="AW274" s="13" t="s">
        <v>32</v>
      </c>
      <c r="AX274" s="13" t="s">
        <v>81</v>
      </c>
      <c r="AY274" s="255" t="s">
        <v>124</v>
      </c>
    </row>
    <row r="275" spans="1:65" s="2" customFormat="1" ht="16.5" customHeight="1">
      <c r="A275" s="39"/>
      <c r="B275" s="40"/>
      <c r="C275" s="230" t="s">
        <v>430</v>
      </c>
      <c r="D275" s="230" t="s">
        <v>126</v>
      </c>
      <c r="E275" s="231" t="s">
        <v>431</v>
      </c>
      <c r="F275" s="232" t="s">
        <v>432</v>
      </c>
      <c r="G275" s="233" t="s">
        <v>129</v>
      </c>
      <c r="H275" s="234">
        <v>4.275</v>
      </c>
      <c r="I275" s="235"/>
      <c r="J275" s="236">
        <f>ROUND(I275*H275,2)</f>
        <v>0</v>
      </c>
      <c r="K275" s="237"/>
      <c r="L275" s="45"/>
      <c r="M275" s="238" t="s">
        <v>1</v>
      </c>
      <c r="N275" s="239" t="s">
        <v>42</v>
      </c>
      <c r="O275" s="92"/>
      <c r="P275" s="240">
        <f>O275*H275</f>
        <v>0</v>
      </c>
      <c r="Q275" s="240">
        <v>0</v>
      </c>
      <c r="R275" s="240">
        <f>Q275*H275</f>
        <v>0</v>
      </c>
      <c r="S275" s="240">
        <v>0.12</v>
      </c>
      <c r="T275" s="241">
        <f>S275*H275</f>
        <v>0.513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42" t="s">
        <v>130</v>
      </c>
      <c r="AT275" s="242" t="s">
        <v>126</v>
      </c>
      <c r="AU275" s="242" t="s">
        <v>131</v>
      </c>
      <c r="AY275" s="18" t="s">
        <v>124</v>
      </c>
      <c r="BE275" s="243">
        <f>IF(N275="základní",J275,0)</f>
        <v>0</v>
      </c>
      <c r="BF275" s="243">
        <f>IF(N275="snížená",J275,0)</f>
        <v>0</v>
      </c>
      <c r="BG275" s="243">
        <f>IF(N275="zákl. přenesená",J275,0)</f>
        <v>0</v>
      </c>
      <c r="BH275" s="243">
        <f>IF(N275="sníž. přenesená",J275,0)</f>
        <v>0</v>
      </c>
      <c r="BI275" s="243">
        <f>IF(N275="nulová",J275,0)</f>
        <v>0</v>
      </c>
      <c r="BJ275" s="18" t="s">
        <v>131</v>
      </c>
      <c r="BK275" s="243">
        <f>ROUND(I275*H275,2)</f>
        <v>0</v>
      </c>
      <c r="BL275" s="18" t="s">
        <v>130</v>
      </c>
      <c r="BM275" s="242" t="s">
        <v>433</v>
      </c>
    </row>
    <row r="276" spans="1:51" s="14" customFormat="1" ht="12">
      <c r="A276" s="14"/>
      <c r="B276" s="256"/>
      <c r="C276" s="257"/>
      <c r="D276" s="246" t="s">
        <v>133</v>
      </c>
      <c r="E276" s="258" t="s">
        <v>1</v>
      </c>
      <c r="F276" s="259" t="s">
        <v>434</v>
      </c>
      <c r="G276" s="257"/>
      <c r="H276" s="258" t="s">
        <v>1</v>
      </c>
      <c r="I276" s="260"/>
      <c r="J276" s="257"/>
      <c r="K276" s="257"/>
      <c r="L276" s="261"/>
      <c r="M276" s="262"/>
      <c r="N276" s="263"/>
      <c r="O276" s="263"/>
      <c r="P276" s="263"/>
      <c r="Q276" s="263"/>
      <c r="R276" s="263"/>
      <c r="S276" s="263"/>
      <c r="T276" s="26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65" t="s">
        <v>133</v>
      </c>
      <c r="AU276" s="265" t="s">
        <v>131</v>
      </c>
      <c r="AV276" s="14" t="s">
        <v>81</v>
      </c>
      <c r="AW276" s="14" t="s">
        <v>32</v>
      </c>
      <c r="AX276" s="14" t="s">
        <v>76</v>
      </c>
      <c r="AY276" s="265" t="s">
        <v>124</v>
      </c>
    </row>
    <row r="277" spans="1:51" s="13" customFormat="1" ht="12">
      <c r="A277" s="13"/>
      <c r="B277" s="244"/>
      <c r="C277" s="245"/>
      <c r="D277" s="246" t="s">
        <v>133</v>
      </c>
      <c r="E277" s="247" t="s">
        <v>1</v>
      </c>
      <c r="F277" s="248" t="s">
        <v>435</v>
      </c>
      <c r="G277" s="245"/>
      <c r="H277" s="249">
        <v>1.575</v>
      </c>
      <c r="I277" s="250"/>
      <c r="J277" s="245"/>
      <c r="K277" s="245"/>
      <c r="L277" s="251"/>
      <c r="M277" s="252"/>
      <c r="N277" s="253"/>
      <c r="O277" s="253"/>
      <c r="P277" s="253"/>
      <c r="Q277" s="253"/>
      <c r="R277" s="253"/>
      <c r="S277" s="253"/>
      <c r="T277" s="254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55" t="s">
        <v>133</v>
      </c>
      <c r="AU277" s="255" t="s">
        <v>131</v>
      </c>
      <c r="AV277" s="13" t="s">
        <v>131</v>
      </c>
      <c r="AW277" s="13" t="s">
        <v>32</v>
      </c>
      <c r="AX277" s="13" t="s">
        <v>76</v>
      </c>
      <c r="AY277" s="255" t="s">
        <v>124</v>
      </c>
    </row>
    <row r="278" spans="1:51" s="14" customFormat="1" ht="12">
      <c r="A278" s="14"/>
      <c r="B278" s="256"/>
      <c r="C278" s="257"/>
      <c r="D278" s="246" t="s">
        <v>133</v>
      </c>
      <c r="E278" s="258" t="s">
        <v>1</v>
      </c>
      <c r="F278" s="259" t="s">
        <v>436</v>
      </c>
      <c r="G278" s="257"/>
      <c r="H278" s="258" t="s">
        <v>1</v>
      </c>
      <c r="I278" s="260"/>
      <c r="J278" s="257"/>
      <c r="K278" s="257"/>
      <c r="L278" s="261"/>
      <c r="M278" s="262"/>
      <c r="N278" s="263"/>
      <c r="O278" s="263"/>
      <c r="P278" s="263"/>
      <c r="Q278" s="263"/>
      <c r="R278" s="263"/>
      <c r="S278" s="263"/>
      <c r="T278" s="26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65" t="s">
        <v>133</v>
      </c>
      <c r="AU278" s="265" t="s">
        <v>131</v>
      </c>
      <c r="AV278" s="14" t="s">
        <v>81</v>
      </c>
      <c r="AW278" s="14" t="s">
        <v>32</v>
      </c>
      <c r="AX278" s="14" t="s">
        <v>76</v>
      </c>
      <c r="AY278" s="265" t="s">
        <v>124</v>
      </c>
    </row>
    <row r="279" spans="1:51" s="13" customFormat="1" ht="12">
      <c r="A279" s="13"/>
      <c r="B279" s="244"/>
      <c r="C279" s="245"/>
      <c r="D279" s="246" t="s">
        <v>133</v>
      </c>
      <c r="E279" s="247" t="s">
        <v>1</v>
      </c>
      <c r="F279" s="248" t="s">
        <v>437</v>
      </c>
      <c r="G279" s="245"/>
      <c r="H279" s="249">
        <v>2.7</v>
      </c>
      <c r="I279" s="250"/>
      <c r="J279" s="245"/>
      <c r="K279" s="245"/>
      <c r="L279" s="251"/>
      <c r="M279" s="252"/>
      <c r="N279" s="253"/>
      <c r="O279" s="253"/>
      <c r="P279" s="253"/>
      <c r="Q279" s="253"/>
      <c r="R279" s="253"/>
      <c r="S279" s="253"/>
      <c r="T279" s="254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55" t="s">
        <v>133</v>
      </c>
      <c r="AU279" s="255" t="s">
        <v>131</v>
      </c>
      <c r="AV279" s="13" t="s">
        <v>131</v>
      </c>
      <c r="AW279" s="13" t="s">
        <v>32</v>
      </c>
      <c r="AX279" s="13" t="s">
        <v>76</v>
      </c>
      <c r="AY279" s="255" t="s">
        <v>124</v>
      </c>
    </row>
    <row r="280" spans="1:51" s="15" customFormat="1" ht="12">
      <c r="A280" s="15"/>
      <c r="B280" s="266"/>
      <c r="C280" s="267"/>
      <c r="D280" s="246" t="s">
        <v>133</v>
      </c>
      <c r="E280" s="268" t="s">
        <v>1</v>
      </c>
      <c r="F280" s="269" t="s">
        <v>143</v>
      </c>
      <c r="G280" s="267"/>
      <c r="H280" s="270">
        <v>4.275</v>
      </c>
      <c r="I280" s="271"/>
      <c r="J280" s="267"/>
      <c r="K280" s="267"/>
      <c r="L280" s="272"/>
      <c r="M280" s="273"/>
      <c r="N280" s="274"/>
      <c r="O280" s="274"/>
      <c r="P280" s="274"/>
      <c r="Q280" s="274"/>
      <c r="R280" s="274"/>
      <c r="S280" s="274"/>
      <c r="T280" s="27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T280" s="276" t="s">
        <v>133</v>
      </c>
      <c r="AU280" s="276" t="s">
        <v>131</v>
      </c>
      <c r="AV280" s="15" t="s">
        <v>130</v>
      </c>
      <c r="AW280" s="15" t="s">
        <v>32</v>
      </c>
      <c r="AX280" s="15" t="s">
        <v>81</v>
      </c>
      <c r="AY280" s="276" t="s">
        <v>124</v>
      </c>
    </row>
    <row r="281" spans="1:65" s="2" customFormat="1" ht="16.5" customHeight="1">
      <c r="A281" s="39"/>
      <c r="B281" s="40"/>
      <c r="C281" s="230" t="s">
        <v>438</v>
      </c>
      <c r="D281" s="230" t="s">
        <v>126</v>
      </c>
      <c r="E281" s="231" t="s">
        <v>439</v>
      </c>
      <c r="F281" s="232" t="s">
        <v>440</v>
      </c>
      <c r="G281" s="233" t="s">
        <v>129</v>
      </c>
      <c r="H281" s="234">
        <v>1.44</v>
      </c>
      <c r="I281" s="235"/>
      <c r="J281" s="236">
        <f>ROUND(I281*H281,2)</f>
        <v>0</v>
      </c>
      <c r="K281" s="237"/>
      <c r="L281" s="45"/>
      <c r="M281" s="238" t="s">
        <v>1</v>
      </c>
      <c r="N281" s="239" t="s">
        <v>42</v>
      </c>
      <c r="O281" s="92"/>
      <c r="P281" s="240">
        <f>O281*H281</f>
        <v>0</v>
      </c>
      <c r="Q281" s="240">
        <v>0</v>
      </c>
      <c r="R281" s="240">
        <f>Q281*H281</f>
        <v>0</v>
      </c>
      <c r="S281" s="240">
        <v>0.055</v>
      </c>
      <c r="T281" s="241">
        <f>S281*H281</f>
        <v>0.07919999999999999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42" t="s">
        <v>130</v>
      </c>
      <c r="AT281" s="242" t="s">
        <v>126</v>
      </c>
      <c r="AU281" s="242" t="s">
        <v>131</v>
      </c>
      <c r="AY281" s="18" t="s">
        <v>124</v>
      </c>
      <c r="BE281" s="243">
        <f>IF(N281="základní",J281,0)</f>
        <v>0</v>
      </c>
      <c r="BF281" s="243">
        <f>IF(N281="snížená",J281,0)</f>
        <v>0</v>
      </c>
      <c r="BG281" s="243">
        <f>IF(N281="zákl. přenesená",J281,0)</f>
        <v>0</v>
      </c>
      <c r="BH281" s="243">
        <f>IF(N281="sníž. přenesená",J281,0)</f>
        <v>0</v>
      </c>
      <c r="BI281" s="243">
        <f>IF(N281="nulová",J281,0)</f>
        <v>0</v>
      </c>
      <c r="BJ281" s="18" t="s">
        <v>131</v>
      </c>
      <c r="BK281" s="243">
        <f>ROUND(I281*H281,2)</f>
        <v>0</v>
      </c>
      <c r="BL281" s="18" t="s">
        <v>130</v>
      </c>
      <c r="BM281" s="242" t="s">
        <v>441</v>
      </c>
    </row>
    <row r="282" spans="1:51" s="13" customFormat="1" ht="12">
      <c r="A282" s="13"/>
      <c r="B282" s="244"/>
      <c r="C282" s="245"/>
      <c r="D282" s="246" t="s">
        <v>133</v>
      </c>
      <c r="E282" s="247" t="s">
        <v>1</v>
      </c>
      <c r="F282" s="248" t="s">
        <v>442</v>
      </c>
      <c r="G282" s="245"/>
      <c r="H282" s="249">
        <v>1.44</v>
      </c>
      <c r="I282" s="250"/>
      <c r="J282" s="245"/>
      <c r="K282" s="245"/>
      <c r="L282" s="251"/>
      <c r="M282" s="252"/>
      <c r="N282" s="253"/>
      <c r="O282" s="253"/>
      <c r="P282" s="253"/>
      <c r="Q282" s="253"/>
      <c r="R282" s="253"/>
      <c r="S282" s="253"/>
      <c r="T282" s="254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55" t="s">
        <v>133</v>
      </c>
      <c r="AU282" s="255" t="s">
        <v>131</v>
      </c>
      <c r="AV282" s="13" t="s">
        <v>131</v>
      </c>
      <c r="AW282" s="13" t="s">
        <v>32</v>
      </c>
      <c r="AX282" s="13" t="s">
        <v>81</v>
      </c>
      <c r="AY282" s="255" t="s">
        <v>124</v>
      </c>
    </row>
    <row r="283" spans="1:65" s="2" customFormat="1" ht="16.5" customHeight="1">
      <c r="A283" s="39"/>
      <c r="B283" s="40"/>
      <c r="C283" s="230" t="s">
        <v>443</v>
      </c>
      <c r="D283" s="230" t="s">
        <v>126</v>
      </c>
      <c r="E283" s="231" t="s">
        <v>444</v>
      </c>
      <c r="F283" s="232" t="s">
        <v>445</v>
      </c>
      <c r="G283" s="233" t="s">
        <v>129</v>
      </c>
      <c r="H283" s="234">
        <v>5.76</v>
      </c>
      <c r="I283" s="235"/>
      <c r="J283" s="236">
        <f>ROUND(I283*H283,2)</f>
        <v>0</v>
      </c>
      <c r="K283" s="237"/>
      <c r="L283" s="45"/>
      <c r="M283" s="238" t="s">
        <v>1</v>
      </c>
      <c r="N283" s="239" t="s">
        <v>42</v>
      </c>
      <c r="O283" s="92"/>
      <c r="P283" s="240">
        <f>O283*H283</f>
        <v>0</v>
      </c>
      <c r="Q283" s="240">
        <v>0</v>
      </c>
      <c r="R283" s="240">
        <f>Q283*H283</f>
        <v>0</v>
      </c>
      <c r="S283" s="240">
        <v>0.048</v>
      </c>
      <c r="T283" s="241">
        <f>S283*H283</f>
        <v>0.27648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42" t="s">
        <v>130</v>
      </c>
      <c r="AT283" s="242" t="s">
        <v>126</v>
      </c>
      <c r="AU283" s="242" t="s">
        <v>131</v>
      </c>
      <c r="AY283" s="18" t="s">
        <v>124</v>
      </c>
      <c r="BE283" s="243">
        <f>IF(N283="základní",J283,0)</f>
        <v>0</v>
      </c>
      <c r="BF283" s="243">
        <f>IF(N283="snížená",J283,0)</f>
        <v>0</v>
      </c>
      <c r="BG283" s="243">
        <f>IF(N283="zákl. přenesená",J283,0)</f>
        <v>0</v>
      </c>
      <c r="BH283" s="243">
        <f>IF(N283="sníž. přenesená",J283,0)</f>
        <v>0</v>
      </c>
      <c r="BI283" s="243">
        <f>IF(N283="nulová",J283,0)</f>
        <v>0</v>
      </c>
      <c r="BJ283" s="18" t="s">
        <v>131</v>
      </c>
      <c r="BK283" s="243">
        <f>ROUND(I283*H283,2)</f>
        <v>0</v>
      </c>
      <c r="BL283" s="18" t="s">
        <v>130</v>
      </c>
      <c r="BM283" s="242" t="s">
        <v>446</v>
      </c>
    </row>
    <row r="284" spans="1:51" s="13" customFormat="1" ht="12">
      <c r="A284" s="13"/>
      <c r="B284" s="244"/>
      <c r="C284" s="245"/>
      <c r="D284" s="246" t="s">
        <v>133</v>
      </c>
      <c r="E284" s="247" t="s">
        <v>1</v>
      </c>
      <c r="F284" s="248" t="s">
        <v>447</v>
      </c>
      <c r="G284" s="245"/>
      <c r="H284" s="249">
        <v>5.76</v>
      </c>
      <c r="I284" s="250"/>
      <c r="J284" s="245"/>
      <c r="K284" s="245"/>
      <c r="L284" s="251"/>
      <c r="M284" s="252"/>
      <c r="N284" s="253"/>
      <c r="O284" s="253"/>
      <c r="P284" s="253"/>
      <c r="Q284" s="253"/>
      <c r="R284" s="253"/>
      <c r="S284" s="253"/>
      <c r="T284" s="254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55" t="s">
        <v>133</v>
      </c>
      <c r="AU284" s="255" t="s">
        <v>131</v>
      </c>
      <c r="AV284" s="13" t="s">
        <v>131</v>
      </c>
      <c r="AW284" s="13" t="s">
        <v>32</v>
      </c>
      <c r="AX284" s="13" t="s">
        <v>81</v>
      </c>
      <c r="AY284" s="255" t="s">
        <v>124</v>
      </c>
    </row>
    <row r="285" spans="1:65" s="2" customFormat="1" ht="16.5" customHeight="1">
      <c r="A285" s="39"/>
      <c r="B285" s="40"/>
      <c r="C285" s="230" t="s">
        <v>448</v>
      </c>
      <c r="D285" s="230" t="s">
        <v>126</v>
      </c>
      <c r="E285" s="231" t="s">
        <v>449</v>
      </c>
      <c r="F285" s="232" t="s">
        <v>450</v>
      </c>
      <c r="G285" s="233" t="s">
        <v>129</v>
      </c>
      <c r="H285" s="234">
        <v>1.8</v>
      </c>
      <c r="I285" s="235"/>
      <c r="J285" s="236">
        <f>ROUND(I285*H285,2)</f>
        <v>0</v>
      </c>
      <c r="K285" s="237"/>
      <c r="L285" s="45"/>
      <c r="M285" s="238" t="s">
        <v>1</v>
      </c>
      <c r="N285" s="239" t="s">
        <v>42</v>
      </c>
      <c r="O285" s="92"/>
      <c r="P285" s="240">
        <f>O285*H285</f>
        <v>0</v>
      </c>
      <c r="Q285" s="240">
        <v>0</v>
      </c>
      <c r="R285" s="240">
        <f>Q285*H285</f>
        <v>0</v>
      </c>
      <c r="S285" s="240">
        <v>0.088</v>
      </c>
      <c r="T285" s="241">
        <f>S285*H285</f>
        <v>0.15839999999999999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42" t="s">
        <v>130</v>
      </c>
      <c r="AT285" s="242" t="s">
        <v>126</v>
      </c>
      <c r="AU285" s="242" t="s">
        <v>131</v>
      </c>
      <c r="AY285" s="18" t="s">
        <v>124</v>
      </c>
      <c r="BE285" s="243">
        <f>IF(N285="základní",J285,0)</f>
        <v>0</v>
      </c>
      <c r="BF285" s="243">
        <f>IF(N285="snížená",J285,0)</f>
        <v>0</v>
      </c>
      <c r="BG285" s="243">
        <f>IF(N285="zákl. přenesená",J285,0)</f>
        <v>0</v>
      </c>
      <c r="BH285" s="243">
        <f>IF(N285="sníž. přenesená",J285,0)</f>
        <v>0</v>
      </c>
      <c r="BI285" s="243">
        <f>IF(N285="nulová",J285,0)</f>
        <v>0</v>
      </c>
      <c r="BJ285" s="18" t="s">
        <v>131</v>
      </c>
      <c r="BK285" s="243">
        <f>ROUND(I285*H285,2)</f>
        <v>0</v>
      </c>
      <c r="BL285" s="18" t="s">
        <v>130</v>
      </c>
      <c r="BM285" s="242" t="s">
        <v>451</v>
      </c>
    </row>
    <row r="286" spans="1:51" s="13" customFormat="1" ht="12">
      <c r="A286" s="13"/>
      <c r="B286" s="244"/>
      <c r="C286" s="245"/>
      <c r="D286" s="246" t="s">
        <v>133</v>
      </c>
      <c r="E286" s="247" t="s">
        <v>1</v>
      </c>
      <c r="F286" s="248" t="s">
        <v>452</v>
      </c>
      <c r="G286" s="245"/>
      <c r="H286" s="249">
        <v>1.8</v>
      </c>
      <c r="I286" s="250"/>
      <c r="J286" s="245"/>
      <c r="K286" s="245"/>
      <c r="L286" s="251"/>
      <c r="M286" s="252"/>
      <c r="N286" s="253"/>
      <c r="O286" s="253"/>
      <c r="P286" s="253"/>
      <c r="Q286" s="253"/>
      <c r="R286" s="253"/>
      <c r="S286" s="253"/>
      <c r="T286" s="254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55" t="s">
        <v>133</v>
      </c>
      <c r="AU286" s="255" t="s">
        <v>131</v>
      </c>
      <c r="AV286" s="13" t="s">
        <v>131</v>
      </c>
      <c r="AW286" s="13" t="s">
        <v>32</v>
      </c>
      <c r="AX286" s="13" t="s">
        <v>81</v>
      </c>
      <c r="AY286" s="255" t="s">
        <v>124</v>
      </c>
    </row>
    <row r="287" spans="1:65" s="2" customFormat="1" ht="16.5" customHeight="1">
      <c r="A287" s="39"/>
      <c r="B287" s="40"/>
      <c r="C287" s="230" t="s">
        <v>453</v>
      </c>
      <c r="D287" s="230" t="s">
        <v>126</v>
      </c>
      <c r="E287" s="231" t="s">
        <v>454</v>
      </c>
      <c r="F287" s="232" t="s">
        <v>455</v>
      </c>
      <c r="G287" s="233" t="s">
        <v>200</v>
      </c>
      <c r="H287" s="234">
        <v>14</v>
      </c>
      <c r="I287" s="235"/>
      <c r="J287" s="236">
        <f>ROUND(I287*H287,2)</f>
        <v>0</v>
      </c>
      <c r="K287" s="237"/>
      <c r="L287" s="45"/>
      <c r="M287" s="238" t="s">
        <v>1</v>
      </c>
      <c r="N287" s="239" t="s">
        <v>42</v>
      </c>
      <c r="O287" s="92"/>
      <c r="P287" s="240">
        <f>O287*H287</f>
        <v>0</v>
      </c>
      <c r="Q287" s="240">
        <v>0</v>
      </c>
      <c r="R287" s="240">
        <f>Q287*H287</f>
        <v>0</v>
      </c>
      <c r="S287" s="240">
        <v>0.002</v>
      </c>
      <c r="T287" s="241">
        <f>S287*H287</f>
        <v>0.028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42" t="s">
        <v>130</v>
      </c>
      <c r="AT287" s="242" t="s">
        <v>126</v>
      </c>
      <c r="AU287" s="242" t="s">
        <v>131</v>
      </c>
      <c r="AY287" s="18" t="s">
        <v>124</v>
      </c>
      <c r="BE287" s="243">
        <f>IF(N287="základní",J287,0)</f>
        <v>0</v>
      </c>
      <c r="BF287" s="243">
        <f>IF(N287="snížená",J287,0)</f>
        <v>0</v>
      </c>
      <c r="BG287" s="243">
        <f>IF(N287="zákl. přenesená",J287,0)</f>
        <v>0</v>
      </c>
      <c r="BH287" s="243">
        <f>IF(N287="sníž. přenesená",J287,0)</f>
        <v>0</v>
      </c>
      <c r="BI287" s="243">
        <f>IF(N287="nulová",J287,0)</f>
        <v>0</v>
      </c>
      <c r="BJ287" s="18" t="s">
        <v>131</v>
      </c>
      <c r="BK287" s="243">
        <f>ROUND(I287*H287,2)</f>
        <v>0</v>
      </c>
      <c r="BL287" s="18" t="s">
        <v>130</v>
      </c>
      <c r="BM287" s="242" t="s">
        <v>456</v>
      </c>
    </row>
    <row r="288" spans="1:65" s="2" customFormat="1" ht="16.5" customHeight="1">
      <c r="A288" s="39"/>
      <c r="B288" s="40"/>
      <c r="C288" s="230" t="s">
        <v>457</v>
      </c>
      <c r="D288" s="230" t="s">
        <v>126</v>
      </c>
      <c r="E288" s="231" t="s">
        <v>458</v>
      </c>
      <c r="F288" s="232" t="s">
        <v>459</v>
      </c>
      <c r="G288" s="233" t="s">
        <v>129</v>
      </c>
      <c r="H288" s="234">
        <v>99.89</v>
      </c>
      <c r="I288" s="235"/>
      <c r="J288" s="236">
        <f>ROUND(I288*H288,2)</f>
        <v>0</v>
      </c>
      <c r="K288" s="237"/>
      <c r="L288" s="45"/>
      <c r="M288" s="238" t="s">
        <v>1</v>
      </c>
      <c r="N288" s="239" t="s">
        <v>42</v>
      </c>
      <c r="O288" s="92"/>
      <c r="P288" s="240">
        <f>O288*H288</f>
        <v>0</v>
      </c>
      <c r="Q288" s="240">
        <v>0</v>
      </c>
      <c r="R288" s="240">
        <f>Q288*H288</f>
        <v>0</v>
      </c>
      <c r="S288" s="240">
        <v>0.05</v>
      </c>
      <c r="T288" s="241">
        <f>S288*H288</f>
        <v>4.9945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42" t="s">
        <v>130</v>
      </c>
      <c r="AT288" s="242" t="s">
        <v>126</v>
      </c>
      <c r="AU288" s="242" t="s">
        <v>131</v>
      </c>
      <c r="AY288" s="18" t="s">
        <v>124</v>
      </c>
      <c r="BE288" s="243">
        <f>IF(N288="základní",J288,0)</f>
        <v>0</v>
      </c>
      <c r="BF288" s="243">
        <f>IF(N288="snížená",J288,0)</f>
        <v>0</v>
      </c>
      <c r="BG288" s="243">
        <f>IF(N288="zákl. přenesená",J288,0)</f>
        <v>0</v>
      </c>
      <c r="BH288" s="243">
        <f>IF(N288="sníž. přenesená",J288,0)</f>
        <v>0</v>
      </c>
      <c r="BI288" s="243">
        <f>IF(N288="nulová",J288,0)</f>
        <v>0</v>
      </c>
      <c r="BJ288" s="18" t="s">
        <v>131</v>
      </c>
      <c r="BK288" s="243">
        <f>ROUND(I288*H288,2)</f>
        <v>0</v>
      </c>
      <c r="BL288" s="18" t="s">
        <v>130</v>
      </c>
      <c r="BM288" s="242" t="s">
        <v>460</v>
      </c>
    </row>
    <row r="289" spans="1:51" s="13" customFormat="1" ht="12">
      <c r="A289" s="13"/>
      <c r="B289" s="244"/>
      <c r="C289" s="245"/>
      <c r="D289" s="246" t="s">
        <v>133</v>
      </c>
      <c r="E289" s="247" t="s">
        <v>1</v>
      </c>
      <c r="F289" s="248" t="s">
        <v>461</v>
      </c>
      <c r="G289" s="245"/>
      <c r="H289" s="249">
        <v>17.4</v>
      </c>
      <c r="I289" s="250"/>
      <c r="J289" s="245"/>
      <c r="K289" s="245"/>
      <c r="L289" s="251"/>
      <c r="M289" s="252"/>
      <c r="N289" s="253"/>
      <c r="O289" s="253"/>
      <c r="P289" s="253"/>
      <c r="Q289" s="253"/>
      <c r="R289" s="253"/>
      <c r="S289" s="253"/>
      <c r="T289" s="254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55" t="s">
        <v>133</v>
      </c>
      <c r="AU289" s="255" t="s">
        <v>131</v>
      </c>
      <c r="AV289" s="13" t="s">
        <v>131</v>
      </c>
      <c r="AW289" s="13" t="s">
        <v>32</v>
      </c>
      <c r="AX289" s="13" t="s">
        <v>76</v>
      </c>
      <c r="AY289" s="255" t="s">
        <v>124</v>
      </c>
    </row>
    <row r="290" spans="1:51" s="13" customFormat="1" ht="12">
      <c r="A290" s="13"/>
      <c r="B290" s="244"/>
      <c r="C290" s="245"/>
      <c r="D290" s="246" t="s">
        <v>133</v>
      </c>
      <c r="E290" s="247" t="s">
        <v>1</v>
      </c>
      <c r="F290" s="248" t="s">
        <v>462</v>
      </c>
      <c r="G290" s="245"/>
      <c r="H290" s="249">
        <v>66.22</v>
      </c>
      <c r="I290" s="250"/>
      <c r="J290" s="245"/>
      <c r="K290" s="245"/>
      <c r="L290" s="251"/>
      <c r="M290" s="252"/>
      <c r="N290" s="253"/>
      <c r="O290" s="253"/>
      <c r="P290" s="253"/>
      <c r="Q290" s="253"/>
      <c r="R290" s="253"/>
      <c r="S290" s="253"/>
      <c r="T290" s="254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55" t="s">
        <v>133</v>
      </c>
      <c r="AU290" s="255" t="s">
        <v>131</v>
      </c>
      <c r="AV290" s="13" t="s">
        <v>131</v>
      </c>
      <c r="AW290" s="13" t="s">
        <v>32</v>
      </c>
      <c r="AX290" s="13" t="s">
        <v>76</v>
      </c>
      <c r="AY290" s="255" t="s">
        <v>124</v>
      </c>
    </row>
    <row r="291" spans="1:51" s="13" customFormat="1" ht="12">
      <c r="A291" s="13"/>
      <c r="B291" s="244"/>
      <c r="C291" s="245"/>
      <c r="D291" s="246" t="s">
        <v>133</v>
      </c>
      <c r="E291" s="247" t="s">
        <v>1</v>
      </c>
      <c r="F291" s="248" t="s">
        <v>463</v>
      </c>
      <c r="G291" s="245"/>
      <c r="H291" s="249">
        <v>16.27</v>
      </c>
      <c r="I291" s="250"/>
      <c r="J291" s="245"/>
      <c r="K291" s="245"/>
      <c r="L291" s="251"/>
      <c r="M291" s="252"/>
      <c r="N291" s="253"/>
      <c r="O291" s="253"/>
      <c r="P291" s="253"/>
      <c r="Q291" s="253"/>
      <c r="R291" s="253"/>
      <c r="S291" s="253"/>
      <c r="T291" s="254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55" t="s">
        <v>133</v>
      </c>
      <c r="AU291" s="255" t="s">
        <v>131</v>
      </c>
      <c r="AV291" s="13" t="s">
        <v>131</v>
      </c>
      <c r="AW291" s="13" t="s">
        <v>32</v>
      </c>
      <c r="AX291" s="13" t="s">
        <v>76</v>
      </c>
      <c r="AY291" s="255" t="s">
        <v>124</v>
      </c>
    </row>
    <row r="292" spans="1:51" s="15" customFormat="1" ht="12">
      <c r="A292" s="15"/>
      <c r="B292" s="266"/>
      <c r="C292" s="267"/>
      <c r="D292" s="246" t="s">
        <v>133</v>
      </c>
      <c r="E292" s="268" t="s">
        <v>1</v>
      </c>
      <c r="F292" s="269" t="s">
        <v>143</v>
      </c>
      <c r="G292" s="267"/>
      <c r="H292" s="270">
        <v>99.89</v>
      </c>
      <c r="I292" s="271"/>
      <c r="J292" s="267"/>
      <c r="K292" s="267"/>
      <c r="L292" s="272"/>
      <c r="M292" s="273"/>
      <c r="N292" s="274"/>
      <c r="O292" s="274"/>
      <c r="P292" s="274"/>
      <c r="Q292" s="274"/>
      <c r="R292" s="274"/>
      <c r="S292" s="274"/>
      <c r="T292" s="27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T292" s="276" t="s">
        <v>133</v>
      </c>
      <c r="AU292" s="276" t="s">
        <v>131</v>
      </c>
      <c r="AV292" s="15" t="s">
        <v>130</v>
      </c>
      <c r="AW292" s="15" t="s">
        <v>32</v>
      </c>
      <c r="AX292" s="15" t="s">
        <v>81</v>
      </c>
      <c r="AY292" s="276" t="s">
        <v>124</v>
      </c>
    </row>
    <row r="293" spans="1:63" s="12" customFormat="1" ht="22.8" customHeight="1">
      <c r="A293" s="12"/>
      <c r="B293" s="214"/>
      <c r="C293" s="215"/>
      <c r="D293" s="216" t="s">
        <v>75</v>
      </c>
      <c r="E293" s="228" t="s">
        <v>464</v>
      </c>
      <c r="F293" s="228" t="s">
        <v>465</v>
      </c>
      <c r="G293" s="215"/>
      <c r="H293" s="215"/>
      <c r="I293" s="218"/>
      <c r="J293" s="229">
        <f>BK293</f>
        <v>0</v>
      </c>
      <c r="K293" s="215"/>
      <c r="L293" s="220"/>
      <c r="M293" s="221"/>
      <c r="N293" s="222"/>
      <c r="O293" s="222"/>
      <c r="P293" s="223">
        <f>SUM(P294:P300)</f>
        <v>0</v>
      </c>
      <c r="Q293" s="222"/>
      <c r="R293" s="223">
        <f>SUM(R294:R300)</f>
        <v>0</v>
      </c>
      <c r="S293" s="222"/>
      <c r="T293" s="224">
        <f>SUM(T294:T300)</f>
        <v>0</v>
      </c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R293" s="225" t="s">
        <v>81</v>
      </c>
      <c r="AT293" s="226" t="s">
        <v>75</v>
      </c>
      <c r="AU293" s="226" t="s">
        <v>81</v>
      </c>
      <c r="AY293" s="225" t="s">
        <v>124</v>
      </c>
      <c r="BK293" s="227">
        <f>SUM(BK294:BK300)</f>
        <v>0</v>
      </c>
    </row>
    <row r="294" spans="1:65" s="2" customFormat="1" ht="16.5" customHeight="1">
      <c r="A294" s="39"/>
      <c r="B294" s="40"/>
      <c r="C294" s="230" t="s">
        <v>466</v>
      </c>
      <c r="D294" s="230" t="s">
        <v>126</v>
      </c>
      <c r="E294" s="231" t="s">
        <v>467</v>
      </c>
      <c r="F294" s="232" t="s">
        <v>468</v>
      </c>
      <c r="G294" s="233" t="s">
        <v>154</v>
      </c>
      <c r="H294" s="234">
        <v>15.13</v>
      </c>
      <c r="I294" s="235"/>
      <c r="J294" s="236">
        <f>ROUND(I294*H294,2)</f>
        <v>0</v>
      </c>
      <c r="K294" s="237"/>
      <c r="L294" s="45"/>
      <c r="M294" s="238" t="s">
        <v>1</v>
      </c>
      <c r="N294" s="239" t="s">
        <v>42</v>
      </c>
      <c r="O294" s="92"/>
      <c r="P294" s="240">
        <f>O294*H294</f>
        <v>0</v>
      </c>
      <c r="Q294" s="240">
        <v>0</v>
      </c>
      <c r="R294" s="240">
        <f>Q294*H294</f>
        <v>0</v>
      </c>
      <c r="S294" s="240">
        <v>0</v>
      </c>
      <c r="T294" s="241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42" t="s">
        <v>130</v>
      </c>
      <c r="AT294" s="242" t="s">
        <v>126</v>
      </c>
      <c r="AU294" s="242" t="s">
        <v>131</v>
      </c>
      <c r="AY294" s="18" t="s">
        <v>124</v>
      </c>
      <c r="BE294" s="243">
        <f>IF(N294="základní",J294,0)</f>
        <v>0</v>
      </c>
      <c r="BF294" s="243">
        <f>IF(N294="snížená",J294,0)</f>
        <v>0</v>
      </c>
      <c r="BG294" s="243">
        <f>IF(N294="zákl. přenesená",J294,0)</f>
        <v>0</v>
      </c>
      <c r="BH294" s="243">
        <f>IF(N294="sníž. přenesená",J294,0)</f>
        <v>0</v>
      </c>
      <c r="BI294" s="243">
        <f>IF(N294="nulová",J294,0)</f>
        <v>0</v>
      </c>
      <c r="BJ294" s="18" t="s">
        <v>131</v>
      </c>
      <c r="BK294" s="243">
        <f>ROUND(I294*H294,2)</f>
        <v>0</v>
      </c>
      <c r="BL294" s="18" t="s">
        <v>130</v>
      </c>
      <c r="BM294" s="242" t="s">
        <v>469</v>
      </c>
    </row>
    <row r="295" spans="1:65" s="2" customFormat="1" ht="16.5" customHeight="1">
      <c r="A295" s="39"/>
      <c r="B295" s="40"/>
      <c r="C295" s="230" t="s">
        <v>470</v>
      </c>
      <c r="D295" s="230" t="s">
        <v>126</v>
      </c>
      <c r="E295" s="231" t="s">
        <v>471</v>
      </c>
      <c r="F295" s="232" t="s">
        <v>472</v>
      </c>
      <c r="G295" s="233" t="s">
        <v>154</v>
      </c>
      <c r="H295" s="234">
        <v>15.13</v>
      </c>
      <c r="I295" s="235"/>
      <c r="J295" s="236">
        <f>ROUND(I295*H295,2)</f>
        <v>0</v>
      </c>
      <c r="K295" s="237"/>
      <c r="L295" s="45"/>
      <c r="M295" s="238" t="s">
        <v>1</v>
      </c>
      <c r="N295" s="239" t="s">
        <v>42</v>
      </c>
      <c r="O295" s="92"/>
      <c r="P295" s="240">
        <f>O295*H295</f>
        <v>0</v>
      </c>
      <c r="Q295" s="240">
        <v>0</v>
      </c>
      <c r="R295" s="240">
        <f>Q295*H295</f>
        <v>0</v>
      </c>
      <c r="S295" s="240">
        <v>0</v>
      </c>
      <c r="T295" s="241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42" t="s">
        <v>130</v>
      </c>
      <c r="AT295" s="242" t="s">
        <v>126</v>
      </c>
      <c r="AU295" s="242" t="s">
        <v>131</v>
      </c>
      <c r="AY295" s="18" t="s">
        <v>124</v>
      </c>
      <c r="BE295" s="243">
        <f>IF(N295="základní",J295,0)</f>
        <v>0</v>
      </c>
      <c r="BF295" s="243">
        <f>IF(N295="snížená",J295,0)</f>
        <v>0</v>
      </c>
      <c r="BG295" s="243">
        <f>IF(N295="zákl. přenesená",J295,0)</f>
        <v>0</v>
      </c>
      <c r="BH295" s="243">
        <f>IF(N295="sníž. přenesená",J295,0)</f>
        <v>0</v>
      </c>
      <c r="BI295" s="243">
        <f>IF(N295="nulová",J295,0)</f>
        <v>0</v>
      </c>
      <c r="BJ295" s="18" t="s">
        <v>131</v>
      </c>
      <c r="BK295" s="243">
        <f>ROUND(I295*H295,2)</f>
        <v>0</v>
      </c>
      <c r="BL295" s="18" t="s">
        <v>130</v>
      </c>
      <c r="BM295" s="242" t="s">
        <v>473</v>
      </c>
    </row>
    <row r="296" spans="1:65" s="2" customFormat="1" ht="16.5" customHeight="1">
      <c r="A296" s="39"/>
      <c r="B296" s="40"/>
      <c r="C296" s="230" t="s">
        <v>474</v>
      </c>
      <c r="D296" s="230" t="s">
        <v>126</v>
      </c>
      <c r="E296" s="231" t="s">
        <v>475</v>
      </c>
      <c r="F296" s="232" t="s">
        <v>476</v>
      </c>
      <c r="G296" s="233" t="s">
        <v>154</v>
      </c>
      <c r="H296" s="234">
        <v>226.95</v>
      </c>
      <c r="I296" s="235"/>
      <c r="J296" s="236">
        <f>ROUND(I296*H296,2)</f>
        <v>0</v>
      </c>
      <c r="K296" s="237"/>
      <c r="L296" s="45"/>
      <c r="M296" s="238" t="s">
        <v>1</v>
      </c>
      <c r="N296" s="239" t="s">
        <v>42</v>
      </c>
      <c r="O296" s="92"/>
      <c r="P296" s="240">
        <f>O296*H296</f>
        <v>0</v>
      </c>
      <c r="Q296" s="240">
        <v>0</v>
      </c>
      <c r="R296" s="240">
        <f>Q296*H296</f>
        <v>0</v>
      </c>
      <c r="S296" s="240">
        <v>0</v>
      </c>
      <c r="T296" s="241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42" t="s">
        <v>130</v>
      </c>
      <c r="AT296" s="242" t="s">
        <v>126</v>
      </c>
      <c r="AU296" s="242" t="s">
        <v>131</v>
      </c>
      <c r="AY296" s="18" t="s">
        <v>124</v>
      </c>
      <c r="BE296" s="243">
        <f>IF(N296="základní",J296,0)</f>
        <v>0</v>
      </c>
      <c r="BF296" s="243">
        <f>IF(N296="snížená",J296,0)</f>
        <v>0</v>
      </c>
      <c r="BG296" s="243">
        <f>IF(N296="zákl. přenesená",J296,0)</f>
        <v>0</v>
      </c>
      <c r="BH296" s="243">
        <f>IF(N296="sníž. přenesená",J296,0)</f>
        <v>0</v>
      </c>
      <c r="BI296" s="243">
        <f>IF(N296="nulová",J296,0)</f>
        <v>0</v>
      </c>
      <c r="BJ296" s="18" t="s">
        <v>131</v>
      </c>
      <c r="BK296" s="243">
        <f>ROUND(I296*H296,2)</f>
        <v>0</v>
      </c>
      <c r="BL296" s="18" t="s">
        <v>130</v>
      </c>
      <c r="BM296" s="242" t="s">
        <v>477</v>
      </c>
    </row>
    <row r="297" spans="1:51" s="13" customFormat="1" ht="12">
      <c r="A297" s="13"/>
      <c r="B297" s="244"/>
      <c r="C297" s="245"/>
      <c r="D297" s="246" t="s">
        <v>133</v>
      </c>
      <c r="E297" s="245"/>
      <c r="F297" s="248" t="s">
        <v>478</v>
      </c>
      <c r="G297" s="245"/>
      <c r="H297" s="249">
        <v>226.95</v>
      </c>
      <c r="I297" s="250"/>
      <c r="J297" s="245"/>
      <c r="K297" s="245"/>
      <c r="L297" s="251"/>
      <c r="M297" s="252"/>
      <c r="N297" s="253"/>
      <c r="O297" s="253"/>
      <c r="P297" s="253"/>
      <c r="Q297" s="253"/>
      <c r="R297" s="253"/>
      <c r="S297" s="253"/>
      <c r="T297" s="254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55" t="s">
        <v>133</v>
      </c>
      <c r="AU297" s="255" t="s">
        <v>131</v>
      </c>
      <c r="AV297" s="13" t="s">
        <v>131</v>
      </c>
      <c r="AW297" s="13" t="s">
        <v>4</v>
      </c>
      <c r="AX297" s="13" t="s">
        <v>81</v>
      </c>
      <c r="AY297" s="255" t="s">
        <v>124</v>
      </c>
    </row>
    <row r="298" spans="1:65" s="2" customFormat="1" ht="16.5" customHeight="1">
      <c r="A298" s="39"/>
      <c r="B298" s="40"/>
      <c r="C298" s="230" t="s">
        <v>479</v>
      </c>
      <c r="D298" s="230" t="s">
        <v>126</v>
      </c>
      <c r="E298" s="231" t="s">
        <v>480</v>
      </c>
      <c r="F298" s="232" t="s">
        <v>481</v>
      </c>
      <c r="G298" s="233" t="s">
        <v>154</v>
      </c>
      <c r="H298" s="234">
        <v>12.833</v>
      </c>
      <c r="I298" s="235"/>
      <c r="J298" s="236">
        <f>ROUND(I298*H298,2)</f>
        <v>0</v>
      </c>
      <c r="K298" s="237"/>
      <c r="L298" s="45"/>
      <c r="M298" s="238" t="s">
        <v>1</v>
      </c>
      <c r="N298" s="239" t="s">
        <v>42</v>
      </c>
      <c r="O298" s="92"/>
      <c r="P298" s="240">
        <f>O298*H298</f>
        <v>0</v>
      </c>
      <c r="Q298" s="240">
        <v>0</v>
      </c>
      <c r="R298" s="240">
        <f>Q298*H298</f>
        <v>0</v>
      </c>
      <c r="S298" s="240">
        <v>0</v>
      </c>
      <c r="T298" s="241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42" t="s">
        <v>130</v>
      </c>
      <c r="AT298" s="242" t="s">
        <v>126</v>
      </c>
      <c r="AU298" s="242" t="s">
        <v>131</v>
      </c>
      <c r="AY298" s="18" t="s">
        <v>124</v>
      </c>
      <c r="BE298" s="243">
        <f>IF(N298="základní",J298,0)</f>
        <v>0</v>
      </c>
      <c r="BF298" s="243">
        <f>IF(N298="snížená",J298,0)</f>
        <v>0</v>
      </c>
      <c r="BG298" s="243">
        <f>IF(N298="zákl. přenesená",J298,0)</f>
        <v>0</v>
      </c>
      <c r="BH298" s="243">
        <f>IF(N298="sníž. přenesená",J298,0)</f>
        <v>0</v>
      </c>
      <c r="BI298" s="243">
        <f>IF(N298="nulová",J298,0)</f>
        <v>0</v>
      </c>
      <c r="BJ298" s="18" t="s">
        <v>131</v>
      </c>
      <c r="BK298" s="243">
        <f>ROUND(I298*H298,2)</f>
        <v>0</v>
      </c>
      <c r="BL298" s="18" t="s">
        <v>130</v>
      </c>
      <c r="BM298" s="242" t="s">
        <v>482</v>
      </c>
    </row>
    <row r="299" spans="1:51" s="13" customFormat="1" ht="12">
      <c r="A299" s="13"/>
      <c r="B299" s="244"/>
      <c r="C299" s="245"/>
      <c r="D299" s="246" t="s">
        <v>133</v>
      </c>
      <c r="E299" s="247" t="s">
        <v>1</v>
      </c>
      <c r="F299" s="248" t="s">
        <v>483</v>
      </c>
      <c r="G299" s="245"/>
      <c r="H299" s="249">
        <v>12.833</v>
      </c>
      <c r="I299" s="250"/>
      <c r="J299" s="245"/>
      <c r="K299" s="245"/>
      <c r="L299" s="251"/>
      <c r="M299" s="252"/>
      <c r="N299" s="253"/>
      <c r="O299" s="253"/>
      <c r="P299" s="253"/>
      <c r="Q299" s="253"/>
      <c r="R299" s="253"/>
      <c r="S299" s="253"/>
      <c r="T299" s="254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55" t="s">
        <v>133</v>
      </c>
      <c r="AU299" s="255" t="s">
        <v>131</v>
      </c>
      <c r="AV299" s="13" t="s">
        <v>131</v>
      </c>
      <c r="AW299" s="13" t="s">
        <v>32</v>
      </c>
      <c r="AX299" s="13" t="s">
        <v>81</v>
      </c>
      <c r="AY299" s="255" t="s">
        <v>124</v>
      </c>
    </row>
    <row r="300" spans="1:65" s="2" customFormat="1" ht="16.5" customHeight="1">
      <c r="A300" s="39"/>
      <c r="B300" s="40"/>
      <c r="C300" s="230" t="s">
        <v>484</v>
      </c>
      <c r="D300" s="230" t="s">
        <v>126</v>
      </c>
      <c r="E300" s="231" t="s">
        <v>485</v>
      </c>
      <c r="F300" s="232" t="s">
        <v>486</v>
      </c>
      <c r="G300" s="233" t="s">
        <v>154</v>
      </c>
      <c r="H300" s="234">
        <v>2.297</v>
      </c>
      <c r="I300" s="235"/>
      <c r="J300" s="236">
        <f>ROUND(I300*H300,2)</f>
        <v>0</v>
      </c>
      <c r="K300" s="237"/>
      <c r="L300" s="45"/>
      <c r="M300" s="238" t="s">
        <v>1</v>
      </c>
      <c r="N300" s="239" t="s">
        <v>42</v>
      </c>
      <c r="O300" s="92"/>
      <c r="P300" s="240">
        <f>O300*H300</f>
        <v>0</v>
      </c>
      <c r="Q300" s="240">
        <v>0</v>
      </c>
      <c r="R300" s="240">
        <f>Q300*H300</f>
        <v>0</v>
      </c>
      <c r="S300" s="240">
        <v>0</v>
      </c>
      <c r="T300" s="241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42" t="s">
        <v>130</v>
      </c>
      <c r="AT300" s="242" t="s">
        <v>126</v>
      </c>
      <c r="AU300" s="242" t="s">
        <v>131</v>
      </c>
      <c r="AY300" s="18" t="s">
        <v>124</v>
      </c>
      <c r="BE300" s="243">
        <f>IF(N300="základní",J300,0)</f>
        <v>0</v>
      </c>
      <c r="BF300" s="243">
        <f>IF(N300="snížená",J300,0)</f>
        <v>0</v>
      </c>
      <c r="BG300" s="243">
        <f>IF(N300="zákl. přenesená",J300,0)</f>
        <v>0</v>
      </c>
      <c r="BH300" s="243">
        <f>IF(N300="sníž. přenesená",J300,0)</f>
        <v>0</v>
      </c>
      <c r="BI300" s="243">
        <f>IF(N300="nulová",J300,0)</f>
        <v>0</v>
      </c>
      <c r="BJ300" s="18" t="s">
        <v>131</v>
      </c>
      <c r="BK300" s="243">
        <f>ROUND(I300*H300,2)</f>
        <v>0</v>
      </c>
      <c r="BL300" s="18" t="s">
        <v>130</v>
      </c>
      <c r="BM300" s="242" t="s">
        <v>487</v>
      </c>
    </row>
    <row r="301" spans="1:63" s="12" customFormat="1" ht="22.8" customHeight="1">
      <c r="A301" s="12"/>
      <c r="B301" s="214"/>
      <c r="C301" s="215"/>
      <c r="D301" s="216" t="s">
        <v>75</v>
      </c>
      <c r="E301" s="228" t="s">
        <v>488</v>
      </c>
      <c r="F301" s="228" t="s">
        <v>489</v>
      </c>
      <c r="G301" s="215"/>
      <c r="H301" s="215"/>
      <c r="I301" s="218"/>
      <c r="J301" s="229">
        <f>BK301</f>
        <v>0</v>
      </c>
      <c r="K301" s="215"/>
      <c r="L301" s="220"/>
      <c r="M301" s="221"/>
      <c r="N301" s="222"/>
      <c r="O301" s="222"/>
      <c r="P301" s="223">
        <f>P302</f>
        <v>0</v>
      </c>
      <c r="Q301" s="222"/>
      <c r="R301" s="223">
        <f>R302</f>
        <v>0</v>
      </c>
      <c r="S301" s="222"/>
      <c r="T301" s="224">
        <f>T302</f>
        <v>0</v>
      </c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R301" s="225" t="s">
        <v>81</v>
      </c>
      <c r="AT301" s="226" t="s">
        <v>75</v>
      </c>
      <c r="AU301" s="226" t="s">
        <v>81</v>
      </c>
      <c r="AY301" s="225" t="s">
        <v>124</v>
      </c>
      <c r="BK301" s="227">
        <f>BK302</f>
        <v>0</v>
      </c>
    </row>
    <row r="302" spans="1:65" s="2" customFormat="1" ht="16.5" customHeight="1">
      <c r="A302" s="39"/>
      <c r="B302" s="40"/>
      <c r="C302" s="230" t="s">
        <v>490</v>
      </c>
      <c r="D302" s="230" t="s">
        <v>126</v>
      </c>
      <c r="E302" s="231" t="s">
        <v>491</v>
      </c>
      <c r="F302" s="232" t="s">
        <v>492</v>
      </c>
      <c r="G302" s="233" t="s">
        <v>154</v>
      </c>
      <c r="H302" s="234">
        <v>37.966</v>
      </c>
      <c r="I302" s="235"/>
      <c r="J302" s="236">
        <f>ROUND(I302*H302,2)</f>
        <v>0</v>
      </c>
      <c r="K302" s="237"/>
      <c r="L302" s="45"/>
      <c r="M302" s="238" t="s">
        <v>1</v>
      </c>
      <c r="N302" s="239" t="s">
        <v>42</v>
      </c>
      <c r="O302" s="92"/>
      <c r="P302" s="240">
        <f>O302*H302</f>
        <v>0</v>
      </c>
      <c r="Q302" s="240">
        <v>0</v>
      </c>
      <c r="R302" s="240">
        <f>Q302*H302</f>
        <v>0</v>
      </c>
      <c r="S302" s="240">
        <v>0</v>
      </c>
      <c r="T302" s="241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42" t="s">
        <v>130</v>
      </c>
      <c r="AT302" s="242" t="s">
        <v>126</v>
      </c>
      <c r="AU302" s="242" t="s">
        <v>131</v>
      </c>
      <c r="AY302" s="18" t="s">
        <v>124</v>
      </c>
      <c r="BE302" s="243">
        <f>IF(N302="základní",J302,0)</f>
        <v>0</v>
      </c>
      <c r="BF302" s="243">
        <f>IF(N302="snížená",J302,0)</f>
        <v>0</v>
      </c>
      <c r="BG302" s="243">
        <f>IF(N302="zákl. přenesená",J302,0)</f>
        <v>0</v>
      </c>
      <c r="BH302" s="243">
        <f>IF(N302="sníž. přenesená",J302,0)</f>
        <v>0</v>
      </c>
      <c r="BI302" s="243">
        <f>IF(N302="nulová",J302,0)</f>
        <v>0</v>
      </c>
      <c r="BJ302" s="18" t="s">
        <v>131</v>
      </c>
      <c r="BK302" s="243">
        <f>ROUND(I302*H302,2)</f>
        <v>0</v>
      </c>
      <c r="BL302" s="18" t="s">
        <v>130</v>
      </c>
      <c r="BM302" s="242" t="s">
        <v>493</v>
      </c>
    </row>
    <row r="303" spans="1:63" s="12" customFormat="1" ht="25.9" customHeight="1">
      <c r="A303" s="12"/>
      <c r="B303" s="214"/>
      <c r="C303" s="215"/>
      <c r="D303" s="216" t="s">
        <v>75</v>
      </c>
      <c r="E303" s="217" t="s">
        <v>494</v>
      </c>
      <c r="F303" s="217" t="s">
        <v>495</v>
      </c>
      <c r="G303" s="215"/>
      <c r="H303" s="215"/>
      <c r="I303" s="218"/>
      <c r="J303" s="219">
        <f>BK303</f>
        <v>0</v>
      </c>
      <c r="K303" s="215"/>
      <c r="L303" s="220"/>
      <c r="M303" s="221"/>
      <c r="N303" s="222"/>
      <c r="O303" s="222"/>
      <c r="P303" s="223">
        <f>P304+P313+P335+P346+P361+P393+P421</f>
        <v>0</v>
      </c>
      <c r="Q303" s="222"/>
      <c r="R303" s="223">
        <f>R304+R313+R335+R346+R361+R393+R421</f>
        <v>64.6504115</v>
      </c>
      <c r="S303" s="222"/>
      <c r="T303" s="224">
        <f>T304+T313+T335+T346+T361+T393+T421</f>
        <v>3.3429393999999992</v>
      </c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R303" s="225" t="s">
        <v>131</v>
      </c>
      <c r="AT303" s="226" t="s">
        <v>75</v>
      </c>
      <c r="AU303" s="226" t="s">
        <v>76</v>
      </c>
      <c r="AY303" s="225" t="s">
        <v>124</v>
      </c>
      <c r="BK303" s="227">
        <f>BK304+BK313+BK335+BK346+BK361+BK393+BK421</f>
        <v>0</v>
      </c>
    </row>
    <row r="304" spans="1:63" s="12" customFormat="1" ht="22.8" customHeight="1">
      <c r="A304" s="12"/>
      <c r="B304" s="214"/>
      <c r="C304" s="215"/>
      <c r="D304" s="216" t="s">
        <v>75</v>
      </c>
      <c r="E304" s="228" t="s">
        <v>496</v>
      </c>
      <c r="F304" s="228" t="s">
        <v>497</v>
      </c>
      <c r="G304" s="215"/>
      <c r="H304" s="215"/>
      <c r="I304" s="218"/>
      <c r="J304" s="229">
        <f>BK304</f>
        <v>0</v>
      </c>
      <c r="K304" s="215"/>
      <c r="L304" s="220"/>
      <c r="M304" s="221"/>
      <c r="N304" s="222"/>
      <c r="O304" s="222"/>
      <c r="P304" s="223">
        <f>SUM(P305:P312)</f>
        <v>0</v>
      </c>
      <c r="Q304" s="222"/>
      <c r="R304" s="223">
        <f>SUM(R305:R312)</f>
        <v>0.014431999999999999</v>
      </c>
      <c r="S304" s="222"/>
      <c r="T304" s="224">
        <f>SUM(T305:T312)</f>
        <v>0</v>
      </c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R304" s="225" t="s">
        <v>131</v>
      </c>
      <c r="AT304" s="226" t="s">
        <v>75</v>
      </c>
      <c r="AU304" s="226" t="s">
        <v>81</v>
      </c>
      <c r="AY304" s="225" t="s">
        <v>124</v>
      </c>
      <c r="BK304" s="227">
        <f>SUM(BK305:BK312)</f>
        <v>0</v>
      </c>
    </row>
    <row r="305" spans="1:65" s="2" customFormat="1" ht="16.5" customHeight="1">
      <c r="A305" s="39"/>
      <c r="B305" s="40"/>
      <c r="C305" s="230" t="s">
        <v>498</v>
      </c>
      <c r="D305" s="230" t="s">
        <v>126</v>
      </c>
      <c r="E305" s="231" t="s">
        <v>499</v>
      </c>
      <c r="F305" s="232" t="s">
        <v>500</v>
      </c>
      <c r="G305" s="233" t="s">
        <v>178</v>
      </c>
      <c r="H305" s="234">
        <v>32.8</v>
      </c>
      <c r="I305" s="235"/>
      <c r="J305" s="236">
        <f>ROUND(I305*H305,2)</f>
        <v>0</v>
      </c>
      <c r="K305" s="237"/>
      <c r="L305" s="45"/>
      <c r="M305" s="238" t="s">
        <v>1</v>
      </c>
      <c r="N305" s="239" t="s">
        <v>42</v>
      </c>
      <c r="O305" s="92"/>
      <c r="P305" s="240">
        <f>O305*H305</f>
        <v>0</v>
      </c>
      <c r="Q305" s="240">
        <v>4E-05</v>
      </c>
      <c r="R305" s="240">
        <f>Q305*H305</f>
        <v>0.001312</v>
      </c>
      <c r="S305" s="240">
        <v>0</v>
      </c>
      <c r="T305" s="241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42" t="s">
        <v>208</v>
      </c>
      <c r="AT305" s="242" t="s">
        <v>126</v>
      </c>
      <c r="AU305" s="242" t="s">
        <v>131</v>
      </c>
      <c r="AY305" s="18" t="s">
        <v>124</v>
      </c>
      <c r="BE305" s="243">
        <f>IF(N305="základní",J305,0)</f>
        <v>0</v>
      </c>
      <c r="BF305" s="243">
        <f>IF(N305="snížená",J305,0)</f>
        <v>0</v>
      </c>
      <c r="BG305" s="243">
        <f>IF(N305="zákl. přenesená",J305,0)</f>
        <v>0</v>
      </c>
      <c r="BH305" s="243">
        <f>IF(N305="sníž. přenesená",J305,0)</f>
        <v>0</v>
      </c>
      <c r="BI305" s="243">
        <f>IF(N305="nulová",J305,0)</f>
        <v>0</v>
      </c>
      <c r="BJ305" s="18" t="s">
        <v>131</v>
      </c>
      <c r="BK305" s="243">
        <f>ROUND(I305*H305,2)</f>
        <v>0</v>
      </c>
      <c r="BL305" s="18" t="s">
        <v>208</v>
      </c>
      <c r="BM305" s="242" t="s">
        <v>501</v>
      </c>
    </row>
    <row r="306" spans="1:51" s="13" customFormat="1" ht="12">
      <c r="A306" s="13"/>
      <c r="B306" s="244"/>
      <c r="C306" s="245"/>
      <c r="D306" s="246" t="s">
        <v>133</v>
      </c>
      <c r="E306" s="247" t="s">
        <v>1</v>
      </c>
      <c r="F306" s="248" t="s">
        <v>180</v>
      </c>
      <c r="G306" s="245"/>
      <c r="H306" s="249">
        <v>32.8</v>
      </c>
      <c r="I306" s="250"/>
      <c r="J306" s="245"/>
      <c r="K306" s="245"/>
      <c r="L306" s="251"/>
      <c r="M306" s="252"/>
      <c r="N306" s="253"/>
      <c r="O306" s="253"/>
      <c r="P306" s="253"/>
      <c r="Q306" s="253"/>
      <c r="R306" s="253"/>
      <c r="S306" s="253"/>
      <c r="T306" s="254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55" t="s">
        <v>133</v>
      </c>
      <c r="AU306" s="255" t="s">
        <v>131</v>
      </c>
      <c r="AV306" s="13" t="s">
        <v>131</v>
      </c>
      <c r="AW306" s="13" t="s">
        <v>32</v>
      </c>
      <c r="AX306" s="13" t="s">
        <v>81</v>
      </c>
      <c r="AY306" s="255" t="s">
        <v>124</v>
      </c>
    </row>
    <row r="307" spans="1:65" s="2" customFormat="1" ht="16.5" customHeight="1">
      <c r="A307" s="39"/>
      <c r="B307" s="40"/>
      <c r="C307" s="277" t="s">
        <v>502</v>
      </c>
      <c r="D307" s="277" t="s">
        <v>171</v>
      </c>
      <c r="E307" s="278" t="s">
        <v>503</v>
      </c>
      <c r="F307" s="279" t="s">
        <v>504</v>
      </c>
      <c r="G307" s="280" t="s">
        <v>178</v>
      </c>
      <c r="H307" s="281">
        <v>32.8</v>
      </c>
      <c r="I307" s="282"/>
      <c r="J307" s="283">
        <f>ROUND(I307*H307,2)</f>
        <v>0</v>
      </c>
      <c r="K307" s="284"/>
      <c r="L307" s="285"/>
      <c r="M307" s="286" t="s">
        <v>1</v>
      </c>
      <c r="N307" s="287" t="s">
        <v>42</v>
      </c>
      <c r="O307" s="92"/>
      <c r="P307" s="240">
        <f>O307*H307</f>
        <v>0</v>
      </c>
      <c r="Q307" s="240">
        <v>0.00012</v>
      </c>
      <c r="R307" s="240">
        <f>Q307*H307</f>
        <v>0.003935999999999999</v>
      </c>
      <c r="S307" s="240">
        <v>0</v>
      </c>
      <c r="T307" s="241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42" t="s">
        <v>286</v>
      </c>
      <c r="AT307" s="242" t="s">
        <v>171</v>
      </c>
      <c r="AU307" s="242" t="s">
        <v>131</v>
      </c>
      <c r="AY307" s="18" t="s">
        <v>124</v>
      </c>
      <c r="BE307" s="243">
        <f>IF(N307="základní",J307,0)</f>
        <v>0</v>
      </c>
      <c r="BF307" s="243">
        <f>IF(N307="snížená",J307,0)</f>
        <v>0</v>
      </c>
      <c r="BG307" s="243">
        <f>IF(N307="zákl. přenesená",J307,0)</f>
        <v>0</v>
      </c>
      <c r="BH307" s="243">
        <f>IF(N307="sníž. přenesená",J307,0)</f>
        <v>0</v>
      </c>
      <c r="BI307" s="243">
        <f>IF(N307="nulová",J307,0)</f>
        <v>0</v>
      </c>
      <c r="BJ307" s="18" t="s">
        <v>131</v>
      </c>
      <c r="BK307" s="243">
        <f>ROUND(I307*H307,2)</f>
        <v>0</v>
      </c>
      <c r="BL307" s="18" t="s">
        <v>208</v>
      </c>
      <c r="BM307" s="242" t="s">
        <v>505</v>
      </c>
    </row>
    <row r="308" spans="1:65" s="2" customFormat="1" ht="16.5" customHeight="1">
      <c r="A308" s="39"/>
      <c r="B308" s="40"/>
      <c r="C308" s="230" t="s">
        <v>506</v>
      </c>
      <c r="D308" s="230" t="s">
        <v>126</v>
      </c>
      <c r="E308" s="231" t="s">
        <v>507</v>
      </c>
      <c r="F308" s="232" t="s">
        <v>508</v>
      </c>
      <c r="G308" s="233" t="s">
        <v>129</v>
      </c>
      <c r="H308" s="234">
        <v>22.96</v>
      </c>
      <c r="I308" s="235"/>
      <c r="J308" s="236">
        <f>ROUND(I308*H308,2)</f>
        <v>0</v>
      </c>
      <c r="K308" s="237"/>
      <c r="L308" s="45"/>
      <c r="M308" s="238" t="s">
        <v>1</v>
      </c>
      <c r="N308" s="239" t="s">
        <v>42</v>
      </c>
      <c r="O308" s="92"/>
      <c r="P308" s="240">
        <f>O308*H308</f>
        <v>0</v>
      </c>
      <c r="Q308" s="240">
        <v>4E-05</v>
      </c>
      <c r="R308" s="240">
        <f>Q308*H308</f>
        <v>0.0009184000000000001</v>
      </c>
      <c r="S308" s="240">
        <v>0</v>
      </c>
      <c r="T308" s="241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42" t="s">
        <v>208</v>
      </c>
      <c r="AT308" s="242" t="s">
        <v>126</v>
      </c>
      <c r="AU308" s="242" t="s">
        <v>131</v>
      </c>
      <c r="AY308" s="18" t="s">
        <v>124</v>
      </c>
      <c r="BE308" s="243">
        <f>IF(N308="základní",J308,0)</f>
        <v>0</v>
      </c>
      <c r="BF308" s="243">
        <f>IF(N308="snížená",J308,0)</f>
        <v>0</v>
      </c>
      <c r="BG308" s="243">
        <f>IF(N308="zákl. přenesená",J308,0)</f>
        <v>0</v>
      </c>
      <c r="BH308" s="243">
        <f>IF(N308="sníž. přenesená",J308,0)</f>
        <v>0</v>
      </c>
      <c r="BI308" s="243">
        <f>IF(N308="nulová",J308,0)</f>
        <v>0</v>
      </c>
      <c r="BJ308" s="18" t="s">
        <v>131</v>
      </c>
      <c r="BK308" s="243">
        <f>ROUND(I308*H308,2)</f>
        <v>0</v>
      </c>
      <c r="BL308" s="18" t="s">
        <v>208</v>
      </c>
      <c r="BM308" s="242" t="s">
        <v>509</v>
      </c>
    </row>
    <row r="309" spans="1:51" s="13" customFormat="1" ht="12">
      <c r="A309" s="13"/>
      <c r="B309" s="244"/>
      <c r="C309" s="245"/>
      <c r="D309" s="246" t="s">
        <v>133</v>
      </c>
      <c r="E309" s="247" t="s">
        <v>1</v>
      </c>
      <c r="F309" s="248" t="s">
        <v>510</v>
      </c>
      <c r="G309" s="245"/>
      <c r="H309" s="249">
        <v>22.96</v>
      </c>
      <c r="I309" s="250"/>
      <c r="J309" s="245"/>
      <c r="K309" s="245"/>
      <c r="L309" s="251"/>
      <c r="M309" s="252"/>
      <c r="N309" s="253"/>
      <c r="O309" s="253"/>
      <c r="P309" s="253"/>
      <c r="Q309" s="253"/>
      <c r="R309" s="253"/>
      <c r="S309" s="253"/>
      <c r="T309" s="254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55" t="s">
        <v>133</v>
      </c>
      <c r="AU309" s="255" t="s">
        <v>131</v>
      </c>
      <c r="AV309" s="13" t="s">
        <v>131</v>
      </c>
      <c r="AW309" s="13" t="s">
        <v>32</v>
      </c>
      <c r="AX309" s="13" t="s">
        <v>81</v>
      </c>
      <c r="AY309" s="255" t="s">
        <v>124</v>
      </c>
    </row>
    <row r="310" spans="1:65" s="2" customFormat="1" ht="16.5" customHeight="1">
      <c r="A310" s="39"/>
      <c r="B310" s="40"/>
      <c r="C310" s="277" t="s">
        <v>511</v>
      </c>
      <c r="D310" s="277" t="s">
        <v>171</v>
      </c>
      <c r="E310" s="278" t="s">
        <v>512</v>
      </c>
      <c r="F310" s="279" t="s">
        <v>513</v>
      </c>
      <c r="G310" s="280" t="s">
        <v>129</v>
      </c>
      <c r="H310" s="281">
        <v>27.552</v>
      </c>
      <c r="I310" s="282"/>
      <c r="J310" s="283">
        <f>ROUND(I310*H310,2)</f>
        <v>0</v>
      </c>
      <c r="K310" s="284"/>
      <c r="L310" s="285"/>
      <c r="M310" s="286" t="s">
        <v>1</v>
      </c>
      <c r="N310" s="287" t="s">
        <v>42</v>
      </c>
      <c r="O310" s="92"/>
      <c r="P310" s="240">
        <f>O310*H310</f>
        <v>0</v>
      </c>
      <c r="Q310" s="240">
        <v>0.0003</v>
      </c>
      <c r="R310" s="240">
        <f>Q310*H310</f>
        <v>0.0082656</v>
      </c>
      <c r="S310" s="240">
        <v>0</v>
      </c>
      <c r="T310" s="241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42" t="s">
        <v>286</v>
      </c>
      <c r="AT310" s="242" t="s">
        <v>171</v>
      </c>
      <c r="AU310" s="242" t="s">
        <v>131</v>
      </c>
      <c r="AY310" s="18" t="s">
        <v>124</v>
      </c>
      <c r="BE310" s="243">
        <f>IF(N310="základní",J310,0)</f>
        <v>0</v>
      </c>
      <c r="BF310" s="243">
        <f>IF(N310="snížená",J310,0)</f>
        <v>0</v>
      </c>
      <c r="BG310" s="243">
        <f>IF(N310="zákl. přenesená",J310,0)</f>
        <v>0</v>
      </c>
      <c r="BH310" s="243">
        <f>IF(N310="sníž. přenesená",J310,0)</f>
        <v>0</v>
      </c>
      <c r="BI310" s="243">
        <f>IF(N310="nulová",J310,0)</f>
        <v>0</v>
      </c>
      <c r="BJ310" s="18" t="s">
        <v>131</v>
      </c>
      <c r="BK310" s="243">
        <f>ROUND(I310*H310,2)</f>
        <v>0</v>
      </c>
      <c r="BL310" s="18" t="s">
        <v>208</v>
      </c>
      <c r="BM310" s="242" t="s">
        <v>514</v>
      </c>
    </row>
    <row r="311" spans="1:51" s="13" customFormat="1" ht="12">
      <c r="A311" s="13"/>
      <c r="B311" s="244"/>
      <c r="C311" s="245"/>
      <c r="D311" s="246" t="s">
        <v>133</v>
      </c>
      <c r="E311" s="245"/>
      <c r="F311" s="248" t="s">
        <v>515</v>
      </c>
      <c r="G311" s="245"/>
      <c r="H311" s="249">
        <v>27.552</v>
      </c>
      <c r="I311" s="250"/>
      <c r="J311" s="245"/>
      <c r="K311" s="245"/>
      <c r="L311" s="251"/>
      <c r="M311" s="252"/>
      <c r="N311" s="253"/>
      <c r="O311" s="253"/>
      <c r="P311" s="253"/>
      <c r="Q311" s="253"/>
      <c r="R311" s="253"/>
      <c r="S311" s="253"/>
      <c r="T311" s="254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55" t="s">
        <v>133</v>
      </c>
      <c r="AU311" s="255" t="s">
        <v>131</v>
      </c>
      <c r="AV311" s="13" t="s">
        <v>131</v>
      </c>
      <c r="AW311" s="13" t="s">
        <v>4</v>
      </c>
      <c r="AX311" s="13" t="s">
        <v>81</v>
      </c>
      <c r="AY311" s="255" t="s">
        <v>124</v>
      </c>
    </row>
    <row r="312" spans="1:65" s="2" customFormat="1" ht="16.5" customHeight="1">
      <c r="A312" s="39"/>
      <c r="B312" s="40"/>
      <c r="C312" s="230" t="s">
        <v>516</v>
      </c>
      <c r="D312" s="230" t="s">
        <v>126</v>
      </c>
      <c r="E312" s="231" t="s">
        <v>517</v>
      </c>
      <c r="F312" s="232" t="s">
        <v>518</v>
      </c>
      <c r="G312" s="233" t="s">
        <v>154</v>
      </c>
      <c r="H312" s="234">
        <v>0.014</v>
      </c>
      <c r="I312" s="235"/>
      <c r="J312" s="236">
        <f>ROUND(I312*H312,2)</f>
        <v>0</v>
      </c>
      <c r="K312" s="237"/>
      <c r="L312" s="45"/>
      <c r="M312" s="238" t="s">
        <v>1</v>
      </c>
      <c r="N312" s="239" t="s">
        <v>42</v>
      </c>
      <c r="O312" s="92"/>
      <c r="P312" s="240">
        <f>O312*H312</f>
        <v>0</v>
      </c>
      <c r="Q312" s="240">
        <v>0</v>
      </c>
      <c r="R312" s="240">
        <f>Q312*H312</f>
        <v>0</v>
      </c>
      <c r="S312" s="240">
        <v>0</v>
      </c>
      <c r="T312" s="241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42" t="s">
        <v>208</v>
      </c>
      <c r="AT312" s="242" t="s">
        <v>126</v>
      </c>
      <c r="AU312" s="242" t="s">
        <v>131</v>
      </c>
      <c r="AY312" s="18" t="s">
        <v>124</v>
      </c>
      <c r="BE312" s="243">
        <f>IF(N312="základní",J312,0)</f>
        <v>0</v>
      </c>
      <c r="BF312" s="243">
        <f>IF(N312="snížená",J312,0)</f>
        <v>0</v>
      </c>
      <c r="BG312" s="243">
        <f>IF(N312="zákl. přenesená",J312,0)</f>
        <v>0</v>
      </c>
      <c r="BH312" s="243">
        <f>IF(N312="sníž. přenesená",J312,0)</f>
        <v>0</v>
      </c>
      <c r="BI312" s="243">
        <f>IF(N312="nulová",J312,0)</f>
        <v>0</v>
      </c>
      <c r="BJ312" s="18" t="s">
        <v>131</v>
      </c>
      <c r="BK312" s="243">
        <f>ROUND(I312*H312,2)</f>
        <v>0</v>
      </c>
      <c r="BL312" s="18" t="s">
        <v>208</v>
      </c>
      <c r="BM312" s="242" t="s">
        <v>519</v>
      </c>
    </row>
    <row r="313" spans="1:63" s="12" customFormat="1" ht="22.8" customHeight="1">
      <c r="A313" s="12"/>
      <c r="B313" s="214"/>
      <c r="C313" s="215"/>
      <c r="D313" s="216" t="s">
        <v>75</v>
      </c>
      <c r="E313" s="228" t="s">
        <v>520</v>
      </c>
      <c r="F313" s="228" t="s">
        <v>521</v>
      </c>
      <c r="G313" s="215"/>
      <c r="H313" s="215"/>
      <c r="I313" s="218"/>
      <c r="J313" s="229">
        <f>BK313</f>
        <v>0</v>
      </c>
      <c r="K313" s="215"/>
      <c r="L313" s="220"/>
      <c r="M313" s="221"/>
      <c r="N313" s="222"/>
      <c r="O313" s="222"/>
      <c r="P313" s="223">
        <f>SUM(P314:P334)</f>
        <v>0</v>
      </c>
      <c r="Q313" s="222"/>
      <c r="R313" s="223">
        <f>SUM(R314:R334)</f>
        <v>2.4027780000000005</v>
      </c>
      <c r="S313" s="222"/>
      <c r="T313" s="224">
        <f>SUM(T314:T334)</f>
        <v>2.8900223999999994</v>
      </c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R313" s="225" t="s">
        <v>131</v>
      </c>
      <c r="AT313" s="226" t="s">
        <v>75</v>
      </c>
      <c r="AU313" s="226" t="s">
        <v>81</v>
      </c>
      <c r="AY313" s="225" t="s">
        <v>124</v>
      </c>
      <c r="BK313" s="227">
        <f>SUM(BK314:BK334)</f>
        <v>0</v>
      </c>
    </row>
    <row r="314" spans="1:65" s="2" customFormat="1" ht="16.5" customHeight="1">
      <c r="A314" s="39"/>
      <c r="B314" s="40"/>
      <c r="C314" s="230" t="s">
        <v>522</v>
      </c>
      <c r="D314" s="230" t="s">
        <v>126</v>
      </c>
      <c r="E314" s="231" t="s">
        <v>523</v>
      </c>
      <c r="F314" s="232" t="s">
        <v>524</v>
      </c>
      <c r="G314" s="233" t="s">
        <v>129</v>
      </c>
      <c r="H314" s="234">
        <v>42.36</v>
      </c>
      <c r="I314" s="235"/>
      <c r="J314" s="236">
        <f>ROUND(I314*H314,2)</f>
        <v>0</v>
      </c>
      <c r="K314" s="237"/>
      <c r="L314" s="45"/>
      <c r="M314" s="238" t="s">
        <v>1</v>
      </c>
      <c r="N314" s="239" t="s">
        <v>42</v>
      </c>
      <c r="O314" s="92"/>
      <c r="P314" s="240">
        <f>O314*H314</f>
        <v>0</v>
      </c>
      <c r="Q314" s="240">
        <v>0</v>
      </c>
      <c r="R314" s="240">
        <f>Q314*H314</f>
        <v>0</v>
      </c>
      <c r="S314" s="240">
        <v>0.014</v>
      </c>
      <c r="T314" s="241">
        <f>S314*H314</f>
        <v>0.59304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42" t="s">
        <v>208</v>
      </c>
      <c r="AT314" s="242" t="s">
        <v>126</v>
      </c>
      <c r="AU314" s="242" t="s">
        <v>131</v>
      </c>
      <c r="AY314" s="18" t="s">
        <v>124</v>
      </c>
      <c r="BE314" s="243">
        <f>IF(N314="základní",J314,0)</f>
        <v>0</v>
      </c>
      <c r="BF314" s="243">
        <f>IF(N314="snížená",J314,0)</f>
        <v>0</v>
      </c>
      <c r="BG314" s="243">
        <f>IF(N314="zákl. přenesená",J314,0)</f>
        <v>0</v>
      </c>
      <c r="BH314" s="243">
        <f>IF(N314="sníž. přenesená",J314,0)</f>
        <v>0</v>
      </c>
      <c r="BI314" s="243">
        <f>IF(N314="nulová",J314,0)</f>
        <v>0</v>
      </c>
      <c r="BJ314" s="18" t="s">
        <v>131</v>
      </c>
      <c r="BK314" s="243">
        <f>ROUND(I314*H314,2)</f>
        <v>0</v>
      </c>
      <c r="BL314" s="18" t="s">
        <v>208</v>
      </c>
      <c r="BM314" s="242" t="s">
        <v>525</v>
      </c>
    </row>
    <row r="315" spans="1:51" s="14" customFormat="1" ht="12">
      <c r="A315" s="14"/>
      <c r="B315" s="256"/>
      <c r="C315" s="257"/>
      <c r="D315" s="246" t="s">
        <v>133</v>
      </c>
      <c r="E315" s="258" t="s">
        <v>1</v>
      </c>
      <c r="F315" s="259" t="s">
        <v>284</v>
      </c>
      <c r="G315" s="257"/>
      <c r="H315" s="258" t="s">
        <v>1</v>
      </c>
      <c r="I315" s="260"/>
      <c r="J315" s="257"/>
      <c r="K315" s="257"/>
      <c r="L315" s="261"/>
      <c r="M315" s="262"/>
      <c r="N315" s="263"/>
      <c r="O315" s="263"/>
      <c r="P315" s="263"/>
      <c r="Q315" s="263"/>
      <c r="R315" s="263"/>
      <c r="S315" s="263"/>
      <c r="T315" s="26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65" t="s">
        <v>133</v>
      </c>
      <c r="AU315" s="265" t="s">
        <v>131</v>
      </c>
      <c r="AV315" s="14" t="s">
        <v>81</v>
      </c>
      <c r="AW315" s="14" t="s">
        <v>32</v>
      </c>
      <c r="AX315" s="14" t="s">
        <v>76</v>
      </c>
      <c r="AY315" s="265" t="s">
        <v>124</v>
      </c>
    </row>
    <row r="316" spans="1:51" s="13" customFormat="1" ht="12">
      <c r="A316" s="13"/>
      <c r="B316" s="244"/>
      <c r="C316" s="245"/>
      <c r="D316" s="246" t="s">
        <v>133</v>
      </c>
      <c r="E316" s="247" t="s">
        <v>1</v>
      </c>
      <c r="F316" s="248" t="s">
        <v>526</v>
      </c>
      <c r="G316" s="245"/>
      <c r="H316" s="249">
        <v>42.36</v>
      </c>
      <c r="I316" s="250"/>
      <c r="J316" s="245"/>
      <c r="K316" s="245"/>
      <c r="L316" s="251"/>
      <c r="M316" s="252"/>
      <c r="N316" s="253"/>
      <c r="O316" s="253"/>
      <c r="P316" s="253"/>
      <c r="Q316" s="253"/>
      <c r="R316" s="253"/>
      <c r="S316" s="253"/>
      <c r="T316" s="254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55" t="s">
        <v>133</v>
      </c>
      <c r="AU316" s="255" t="s">
        <v>131</v>
      </c>
      <c r="AV316" s="13" t="s">
        <v>131</v>
      </c>
      <c r="AW316" s="13" t="s">
        <v>32</v>
      </c>
      <c r="AX316" s="13" t="s">
        <v>81</v>
      </c>
      <c r="AY316" s="255" t="s">
        <v>124</v>
      </c>
    </row>
    <row r="317" spans="1:65" s="2" customFormat="1" ht="16.5" customHeight="1">
      <c r="A317" s="39"/>
      <c r="B317" s="40"/>
      <c r="C317" s="230" t="s">
        <v>527</v>
      </c>
      <c r="D317" s="230" t="s">
        <v>126</v>
      </c>
      <c r="E317" s="231" t="s">
        <v>528</v>
      </c>
      <c r="F317" s="232" t="s">
        <v>529</v>
      </c>
      <c r="G317" s="233" t="s">
        <v>129</v>
      </c>
      <c r="H317" s="234">
        <v>11.6</v>
      </c>
      <c r="I317" s="235"/>
      <c r="J317" s="236">
        <f>ROUND(I317*H317,2)</f>
        <v>0</v>
      </c>
      <c r="K317" s="237"/>
      <c r="L317" s="45"/>
      <c r="M317" s="238" t="s">
        <v>1</v>
      </c>
      <c r="N317" s="239" t="s">
        <v>42</v>
      </c>
      <c r="O317" s="92"/>
      <c r="P317" s="240">
        <f>O317*H317</f>
        <v>0</v>
      </c>
      <c r="Q317" s="240">
        <v>0.0296</v>
      </c>
      <c r="R317" s="240">
        <f>Q317*H317</f>
        <v>0.34336</v>
      </c>
      <c r="S317" s="240">
        <v>0</v>
      </c>
      <c r="T317" s="241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42" t="s">
        <v>208</v>
      </c>
      <c r="AT317" s="242" t="s">
        <v>126</v>
      </c>
      <c r="AU317" s="242" t="s">
        <v>131</v>
      </c>
      <c r="AY317" s="18" t="s">
        <v>124</v>
      </c>
      <c r="BE317" s="243">
        <f>IF(N317="základní",J317,0)</f>
        <v>0</v>
      </c>
      <c r="BF317" s="243">
        <f>IF(N317="snížená",J317,0)</f>
        <v>0</v>
      </c>
      <c r="BG317" s="243">
        <f>IF(N317="zákl. přenesená",J317,0)</f>
        <v>0</v>
      </c>
      <c r="BH317" s="243">
        <f>IF(N317="sníž. přenesená",J317,0)</f>
        <v>0</v>
      </c>
      <c r="BI317" s="243">
        <f>IF(N317="nulová",J317,0)</f>
        <v>0</v>
      </c>
      <c r="BJ317" s="18" t="s">
        <v>131</v>
      </c>
      <c r="BK317" s="243">
        <f>ROUND(I317*H317,2)</f>
        <v>0</v>
      </c>
      <c r="BL317" s="18" t="s">
        <v>208</v>
      </c>
      <c r="BM317" s="242" t="s">
        <v>530</v>
      </c>
    </row>
    <row r="318" spans="1:51" s="14" customFormat="1" ht="12">
      <c r="A318" s="14"/>
      <c r="B318" s="256"/>
      <c r="C318" s="257"/>
      <c r="D318" s="246" t="s">
        <v>133</v>
      </c>
      <c r="E318" s="258" t="s">
        <v>1</v>
      </c>
      <c r="F318" s="259" t="s">
        <v>531</v>
      </c>
      <c r="G318" s="257"/>
      <c r="H318" s="258" t="s">
        <v>1</v>
      </c>
      <c r="I318" s="260"/>
      <c r="J318" s="257"/>
      <c r="K318" s="257"/>
      <c r="L318" s="261"/>
      <c r="M318" s="262"/>
      <c r="N318" s="263"/>
      <c r="O318" s="263"/>
      <c r="P318" s="263"/>
      <c r="Q318" s="263"/>
      <c r="R318" s="263"/>
      <c r="S318" s="263"/>
      <c r="T318" s="26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65" t="s">
        <v>133</v>
      </c>
      <c r="AU318" s="265" t="s">
        <v>131</v>
      </c>
      <c r="AV318" s="14" t="s">
        <v>81</v>
      </c>
      <c r="AW318" s="14" t="s">
        <v>32</v>
      </c>
      <c r="AX318" s="14" t="s">
        <v>76</v>
      </c>
      <c r="AY318" s="265" t="s">
        <v>124</v>
      </c>
    </row>
    <row r="319" spans="1:51" s="13" customFormat="1" ht="12">
      <c r="A319" s="13"/>
      <c r="B319" s="244"/>
      <c r="C319" s="245"/>
      <c r="D319" s="246" t="s">
        <v>133</v>
      </c>
      <c r="E319" s="247" t="s">
        <v>1</v>
      </c>
      <c r="F319" s="248" t="s">
        <v>532</v>
      </c>
      <c r="G319" s="245"/>
      <c r="H319" s="249">
        <v>11.6</v>
      </c>
      <c r="I319" s="250"/>
      <c r="J319" s="245"/>
      <c r="K319" s="245"/>
      <c r="L319" s="251"/>
      <c r="M319" s="252"/>
      <c r="N319" s="253"/>
      <c r="O319" s="253"/>
      <c r="P319" s="253"/>
      <c r="Q319" s="253"/>
      <c r="R319" s="253"/>
      <c r="S319" s="253"/>
      <c r="T319" s="254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55" t="s">
        <v>133</v>
      </c>
      <c r="AU319" s="255" t="s">
        <v>131</v>
      </c>
      <c r="AV319" s="13" t="s">
        <v>131</v>
      </c>
      <c r="AW319" s="13" t="s">
        <v>32</v>
      </c>
      <c r="AX319" s="13" t="s">
        <v>81</v>
      </c>
      <c r="AY319" s="255" t="s">
        <v>124</v>
      </c>
    </row>
    <row r="320" spans="1:65" s="2" customFormat="1" ht="16.5" customHeight="1">
      <c r="A320" s="39"/>
      <c r="B320" s="40"/>
      <c r="C320" s="230" t="s">
        <v>533</v>
      </c>
      <c r="D320" s="230" t="s">
        <v>126</v>
      </c>
      <c r="E320" s="231" t="s">
        <v>534</v>
      </c>
      <c r="F320" s="232" t="s">
        <v>535</v>
      </c>
      <c r="G320" s="233" t="s">
        <v>129</v>
      </c>
      <c r="H320" s="234">
        <v>96.96</v>
      </c>
      <c r="I320" s="235"/>
      <c r="J320" s="236">
        <f>ROUND(I320*H320,2)</f>
        <v>0</v>
      </c>
      <c r="K320" s="237"/>
      <c r="L320" s="45"/>
      <c r="M320" s="238" t="s">
        <v>1</v>
      </c>
      <c r="N320" s="239" t="s">
        <v>42</v>
      </c>
      <c r="O320" s="92"/>
      <c r="P320" s="240">
        <f>O320*H320</f>
        <v>0</v>
      </c>
      <c r="Q320" s="240">
        <v>0</v>
      </c>
      <c r="R320" s="240">
        <f>Q320*H320</f>
        <v>0</v>
      </c>
      <c r="S320" s="240">
        <v>0.02369</v>
      </c>
      <c r="T320" s="241">
        <f>S320*H320</f>
        <v>2.2969823999999996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42" t="s">
        <v>208</v>
      </c>
      <c r="AT320" s="242" t="s">
        <v>126</v>
      </c>
      <c r="AU320" s="242" t="s">
        <v>131</v>
      </c>
      <c r="AY320" s="18" t="s">
        <v>124</v>
      </c>
      <c r="BE320" s="243">
        <f>IF(N320="základní",J320,0)</f>
        <v>0</v>
      </c>
      <c r="BF320" s="243">
        <f>IF(N320="snížená",J320,0)</f>
        <v>0</v>
      </c>
      <c r="BG320" s="243">
        <f>IF(N320="zákl. přenesená",J320,0)</f>
        <v>0</v>
      </c>
      <c r="BH320" s="243">
        <f>IF(N320="sníž. přenesená",J320,0)</f>
        <v>0</v>
      </c>
      <c r="BI320" s="243">
        <f>IF(N320="nulová",J320,0)</f>
        <v>0</v>
      </c>
      <c r="BJ320" s="18" t="s">
        <v>131</v>
      </c>
      <c r="BK320" s="243">
        <f>ROUND(I320*H320,2)</f>
        <v>0</v>
      </c>
      <c r="BL320" s="18" t="s">
        <v>208</v>
      </c>
      <c r="BM320" s="242" t="s">
        <v>536</v>
      </c>
    </row>
    <row r="321" spans="1:51" s="13" customFormat="1" ht="12">
      <c r="A321" s="13"/>
      <c r="B321" s="244"/>
      <c r="C321" s="245"/>
      <c r="D321" s="246" t="s">
        <v>133</v>
      </c>
      <c r="E321" s="247" t="s">
        <v>1</v>
      </c>
      <c r="F321" s="248" t="s">
        <v>537</v>
      </c>
      <c r="G321" s="245"/>
      <c r="H321" s="249">
        <v>96.96</v>
      </c>
      <c r="I321" s="250"/>
      <c r="J321" s="245"/>
      <c r="K321" s="245"/>
      <c r="L321" s="251"/>
      <c r="M321" s="252"/>
      <c r="N321" s="253"/>
      <c r="O321" s="253"/>
      <c r="P321" s="253"/>
      <c r="Q321" s="253"/>
      <c r="R321" s="253"/>
      <c r="S321" s="253"/>
      <c r="T321" s="254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55" t="s">
        <v>133</v>
      </c>
      <c r="AU321" s="255" t="s">
        <v>131</v>
      </c>
      <c r="AV321" s="13" t="s">
        <v>131</v>
      </c>
      <c r="AW321" s="13" t="s">
        <v>32</v>
      </c>
      <c r="AX321" s="13" t="s">
        <v>81</v>
      </c>
      <c r="AY321" s="255" t="s">
        <v>124</v>
      </c>
    </row>
    <row r="322" spans="1:65" s="2" customFormat="1" ht="16.5" customHeight="1">
      <c r="A322" s="39"/>
      <c r="B322" s="40"/>
      <c r="C322" s="230" t="s">
        <v>538</v>
      </c>
      <c r="D322" s="230" t="s">
        <v>126</v>
      </c>
      <c r="E322" s="231" t="s">
        <v>539</v>
      </c>
      <c r="F322" s="232" t="s">
        <v>540</v>
      </c>
      <c r="G322" s="233" t="s">
        <v>129</v>
      </c>
      <c r="H322" s="234">
        <v>139.32</v>
      </c>
      <c r="I322" s="235"/>
      <c r="J322" s="236">
        <f>ROUND(I322*H322,2)</f>
        <v>0</v>
      </c>
      <c r="K322" s="237"/>
      <c r="L322" s="45"/>
      <c r="M322" s="238" t="s">
        <v>1</v>
      </c>
      <c r="N322" s="239" t="s">
        <v>42</v>
      </c>
      <c r="O322" s="92"/>
      <c r="P322" s="240">
        <f>O322*H322</f>
        <v>0</v>
      </c>
      <c r="Q322" s="240">
        <v>0.01094</v>
      </c>
      <c r="R322" s="240">
        <f>Q322*H322</f>
        <v>1.5241608</v>
      </c>
      <c r="S322" s="240">
        <v>0</v>
      </c>
      <c r="T322" s="241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42" t="s">
        <v>208</v>
      </c>
      <c r="AT322" s="242" t="s">
        <v>126</v>
      </c>
      <c r="AU322" s="242" t="s">
        <v>131</v>
      </c>
      <c r="AY322" s="18" t="s">
        <v>124</v>
      </c>
      <c r="BE322" s="243">
        <f>IF(N322="základní",J322,0)</f>
        <v>0</v>
      </c>
      <c r="BF322" s="243">
        <f>IF(N322="snížená",J322,0)</f>
        <v>0</v>
      </c>
      <c r="BG322" s="243">
        <f>IF(N322="zákl. přenesená",J322,0)</f>
        <v>0</v>
      </c>
      <c r="BH322" s="243">
        <f>IF(N322="sníž. přenesená",J322,0)</f>
        <v>0</v>
      </c>
      <c r="BI322" s="243">
        <f>IF(N322="nulová",J322,0)</f>
        <v>0</v>
      </c>
      <c r="BJ322" s="18" t="s">
        <v>131</v>
      </c>
      <c r="BK322" s="243">
        <f>ROUND(I322*H322,2)</f>
        <v>0</v>
      </c>
      <c r="BL322" s="18" t="s">
        <v>208</v>
      </c>
      <c r="BM322" s="242" t="s">
        <v>541</v>
      </c>
    </row>
    <row r="323" spans="1:51" s="14" customFormat="1" ht="12">
      <c r="A323" s="14"/>
      <c r="B323" s="256"/>
      <c r="C323" s="257"/>
      <c r="D323" s="246" t="s">
        <v>133</v>
      </c>
      <c r="E323" s="258" t="s">
        <v>1</v>
      </c>
      <c r="F323" s="259" t="s">
        <v>542</v>
      </c>
      <c r="G323" s="257"/>
      <c r="H323" s="258" t="s">
        <v>1</v>
      </c>
      <c r="I323" s="260"/>
      <c r="J323" s="257"/>
      <c r="K323" s="257"/>
      <c r="L323" s="261"/>
      <c r="M323" s="262"/>
      <c r="N323" s="263"/>
      <c r="O323" s="263"/>
      <c r="P323" s="263"/>
      <c r="Q323" s="263"/>
      <c r="R323" s="263"/>
      <c r="S323" s="263"/>
      <c r="T323" s="26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65" t="s">
        <v>133</v>
      </c>
      <c r="AU323" s="265" t="s">
        <v>131</v>
      </c>
      <c r="AV323" s="14" t="s">
        <v>81</v>
      </c>
      <c r="AW323" s="14" t="s">
        <v>32</v>
      </c>
      <c r="AX323" s="14" t="s">
        <v>76</v>
      </c>
      <c r="AY323" s="265" t="s">
        <v>124</v>
      </c>
    </row>
    <row r="324" spans="1:51" s="13" customFormat="1" ht="12">
      <c r="A324" s="13"/>
      <c r="B324" s="244"/>
      <c r="C324" s="245"/>
      <c r="D324" s="246" t="s">
        <v>133</v>
      </c>
      <c r="E324" s="247" t="s">
        <v>1</v>
      </c>
      <c r="F324" s="248" t="s">
        <v>543</v>
      </c>
      <c r="G324" s="245"/>
      <c r="H324" s="249">
        <v>42.36</v>
      </c>
      <c r="I324" s="250"/>
      <c r="J324" s="245"/>
      <c r="K324" s="245"/>
      <c r="L324" s="251"/>
      <c r="M324" s="252"/>
      <c r="N324" s="253"/>
      <c r="O324" s="253"/>
      <c r="P324" s="253"/>
      <c r="Q324" s="253"/>
      <c r="R324" s="253"/>
      <c r="S324" s="253"/>
      <c r="T324" s="254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55" t="s">
        <v>133</v>
      </c>
      <c r="AU324" s="255" t="s">
        <v>131</v>
      </c>
      <c r="AV324" s="13" t="s">
        <v>131</v>
      </c>
      <c r="AW324" s="13" t="s">
        <v>32</v>
      </c>
      <c r="AX324" s="13" t="s">
        <v>76</v>
      </c>
      <c r="AY324" s="255" t="s">
        <v>124</v>
      </c>
    </row>
    <row r="325" spans="1:51" s="14" customFormat="1" ht="12">
      <c r="A325" s="14"/>
      <c r="B325" s="256"/>
      <c r="C325" s="257"/>
      <c r="D325" s="246" t="s">
        <v>133</v>
      </c>
      <c r="E325" s="258" t="s">
        <v>1</v>
      </c>
      <c r="F325" s="259" t="s">
        <v>544</v>
      </c>
      <c r="G325" s="257"/>
      <c r="H325" s="258" t="s">
        <v>1</v>
      </c>
      <c r="I325" s="260"/>
      <c r="J325" s="257"/>
      <c r="K325" s="257"/>
      <c r="L325" s="261"/>
      <c r="M325" s="262"/>
      <c r="N325" s="263"/>
      <c r="O325" s="263"/>
      <c r="P325" s="263"/>
      <c r="Q325" s="263"/>
      <c r="R325" s="263"/>
      <c r="S325" s="263"/>
      <c r="T325" s="26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65" t="s">
        <v>133</v>
      </c>
      <c r="AU325" s="265" t="s">
        <v>131</v>
      </c>
      <c r="AV325" s="14" t="s">
        <v>81</v>
      </c>
      <c r="AW325" s="14" t="s">
        <v>32</v>
      </c>
      <c r="AX325" s="14" t="s">
        <v>76</v>
      </c>
      <c r="AY325" s="265" t="s">
        <v>124</v>
      </c>
    </row>
    <row r="326" spans="1:51" s="13" customFormat="1" ht="12">
      <c r="A326" s="13"/>
      <c r="B326" s="244"/>
      <c r="C326" s="245"/>
      <c r="D326" s="246" t="s">
        <v>133</v>
      </c>
      <c r="E326" s="247" t="s">
        <v>1</v>
      </c>
      <c r="F326" s="248" t="s">
        <v>283</v>
      </c>
      <c r="G326" s="245"/>
      <c r="H326" s="249">
        <v>96.96</v>
      </c>
      <c r="I326" s="250"/>
      <c r="J326" s="245"/>
      <c r="K326" s="245"/>
      <c r="L326" s="251"/>
      <c r="M326" s="252"/>
      <c r="N326" s="253"/>
      <c r="O326" s="253"/>
      <c r="P326" s="253"/>
      <c r="Q326" s="253"/>
      <c r="R326" s="253"/>
      <c r="S326" s="253"/>
      <c r="T326" s="254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55" t="s">
        <v>133</v>
      </c>
      <c r="AU326" s="255" t="s">
        <v>131</v>
      </c>
      <c r="AV326" s="13" t="s">
        <v>131</v>
      </c>
      <c r="AW326" s="13" t="s">
        <v>32</v>
      </c>
      <c r="AX326" s="13" t="s">
        <v>76</v>
      </c>
      <c r="AY326" s="255" t="s">
        <v>124</v>
      </c>
    </row>
    <row r="327" spans="1:51" s="15" customFormat="1" ht="12">
      <c r="A327" s="15"/>
      <c r="B327" s="266"/>
      <c r="C327" s="267"/>
      <c r="D327" s="246" t="s">
        <v>133</v>
      </c>
      <c r="E327" s="268" t="s">
        <v>1</v>
      </c>
      <c r="F327" s="269" t="s">
        <v>143</v>
      </c>
      <c r="G327" s="267"/>
      <c r="H327" s="270">
        <v>139.32</v>
      </c>
      <c r="I327" s="271"/>
      <c r="J327" s="267"/>
      <c r="K327" s="267"/>
      <c r="L327" s="272"/>
      <c r="M327" s="273"/>
      <c r="N327" s="274"/>
      <c r="O327" s="274"/>
      <c r="P327" s="274"/>
      <c r="Q327" s="274"/>
      <c r="R327" s="274"/>
      <c r="S327" s="274"/>
      <c r="T327" s="27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T327" s="276" t="s">
        <v>133</v>
      </c>
      <c r="AU327" s="276" t="s">
        <v>131</v>
      </c>
      <c r="AV327" s="15" t="s">
        <v>130</v>
      </c>
      <c r="AW327" s="15" t="s">
        <v>32</v>
      </c>
      <c r="AX327" s="15" t="s">
        <v>81</v>
      </c>
      <c r="AY327" s="276" t="s">
        <v>124</v>
      </c>
    </row>
    <row r="328" spans="1:65" s="2" customFormat="1" ht="16.5" customHeight="1">
      <c r="A328" s="39"/>
      <c r="B328" s="40"/>
      <c r="C328" s="230" t="s">
        <v>545</v>
      </c>
      <c r="D328" s="230" t="s">
        <v>126</v>
      </c>
      <c r="E328" s="231" t="s">
        <v>546</v>
      </c>
      <c r="F328" s="232" t="s">
        <v>547</v>
      </c>
      <c r="G328" s="233" t="s">
        <v>129</v>
      </c>
      <c r="H328" s="234">
        <v>139.32</v>
      </c>
      <c r="I328" s="235"/>
      <c r="J328" s="236">
        <f>ROUND(I328*H328,2)</f>
        <v>0</v>
      </c>
      <c r="K328" s="237"/>
      <c r="L328" s="45"/>
      <c r="M328" s="238" t="s">
        <v>1</v>
      </c>
      <c r="N328" s="239" t="s">
        <v>42</v>
      </c>
      <c r="O328" s="92"/>
      <c r="P328" s="240">
        <f>O328*H328</f>
        <v>0</v>
      </c>
      <c r="Q328" s="240">
        <v>1E-05</v>
      </c>
      <c r="R328" s="240">
        <f>Q328*H328</f>
        <v>0.0013932</v>
      </c>
      <c r="S328" s="240">
        <v>0</v>
      </c>
      <c r="T328" s="241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42" t="s">
        <v>208</v>
      </c>
      <c r="AT328" s="242" t="s">
        <v>126</v>
      </c>
      <c r="AU328" s="242" t="s">
        <v>131</v>
      </c>
      <c r="AY328" s="18" t="s">
        <v>124</v>
      </c>
      <c r="BE328" s="243">
        <f>IF(N328="základní",J328,0)</f>
        <v>0</v>
      </c>
      <c r="BF328" s="243">
        <f>IF(N328="snížená",J328,0)</f>
        <v>0</v>
      </c>
      <c r="BG328" s="243">
        <f>IF(N328="zákl. přenesená",J328,0)</f>
        <v>0</v>
      </c>
      <c r="BH328" s="243">
        <f>IF(N328="sníž. přenesená",J328,0)</f>
        <v>0</v>
      </c>
      <c r="BI328" s="243">
        <f>IF(N328="nulová",J328,0)</f>
        <v>0</v>
      </c>
      <c r="BJ328" s="18" t="s">
        <v>131</v>
      </c>
      <c r="BK328" s="243">
        <f>ROUND(I328*H328,2)</f>
        <v>0</v>
      </c>
      <c r="BL328" s="18" t="s">
        <v>208</v>
      </c>
      <c r="BM328" s="242" t="s">
        <v>548</v>
      </c>
    </row>
    <row r="329" spans="1:51" s="13" customFormat="1" ht="12">
      <c r="A329" s="13"/>
      <c r="B329" s="244"/>
      <c r="C329" s="245"/>
      <c r="D329" s="246" t="s">
        <v>133</v>
      </c>
      <c r="E329" s="247" t="s">
        <v>1</v>
      </c>
      <c r="F329" s="248" t="s">
        <v>549</v>
      </c>
      <c r="G329" s="245"/>
      <c r="H329" s="249">
        <v>139.32</v>
      </c>
      <c r="I329" s="250"/>
      <c r="J329" s="245"/>
      <c r="K329" s="245"/>
      <c r="L329" s="251"/>
      <c r="M329" s="252"/>
      <c r="N329" s="253"/>
      <c r="O329" s="253"/>
      <c r="P329" s="253"/>
      <c r="Q329" s="253"/>
      <c r="R329" s="253"/>
      <c r="S329" s="253"/>
      <c r="T329" s="254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55" t="s">
        <v>133</v>
      </c>
      <c r="AU329" s="255" t="s">
        <v>131</v>
      </c>
      <c r="AV329" s="13" t="s">
        <v>131</v>
      </c>
      <c r="AW329" s="13" t="s">
        <v>32</v>
      </c>
      <c r="AX329" s="13" t="s">
        <v>81</v>
      </c>
      <c r="AY329" s="255" t="s">
        <v>124</v>
      </c>
    </row>
    <row r="330" spans="1:65" s="2" customFormat="1" ht="16.5" customHeight="1">
      <c r="A330" s="39"/>
      <c r="B330" s="40"/>
      <c r="C330" s="277" t="s">
        <v>550</v>
      </c>
      <c r="D330" s="277" t="s">
        <v>171</v>
      </c>
      <c r="E330" s="278" t="s">
        <v>551</v>
      </c>
      <c r="F330" s="279" t="s">
        <v>552</v>
      </c>
      <c r="G330" s="280" t="s">
        <v>137</v>
      </c>
      <c r="H330" s="281">
        <v>0.92</v>
      </c>
      <c r="I330" s="282"/>
      <c r="J330" s="283">
        <f>ROUND(I330*H330,2)</f>
        <v>0</v>
      </c>
      <c r="K330" s="284"/>
      <c r="L330" s="285"/>
      <c r="M330" s="286" t="s">
        <v>1</v>
      </c>
      <c r="N330" s="287" t="s">
        <v>42</v>
      </c>
      <c r="O330" s="92"/>
      <c r="P330" s="240">
        <f>O330*H330</f>
        <v>0</v>
      </c>
      <c r="Q330" s="240">
        <v>0.55</v>
      </c>
      <c r="R330" s="240">
        <f>Q330*H330</f>
        <v>0.5060000000000001</v>
      </c>
      <c r="S330" s="240">
        <v>0</v>
      </c>
      <c r="T330" s="241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42" t="s">
        <v>286</v>
      </c>
      <c r="AT330" s="242" t="s">
        <v>171</v>
      </c>
      <c r="AU330" s="242" t="s">
        <v>131</v>
      </c>
      <c r="AY330" s="18" t="s">
        <v>124</v>
      </c>
      <c r="BE330" s="243">
        <f>IF(N330="základní",J330,0)</f>
        <v>0</v>
      </c>
      <c r="BF330" s="243">
        <f>IF(N330="snížená",J330,0)</f>
        <v>0</v>
      </c>
      <c r="BG330" s="243">
        <f>IF(N330="zákl. přenesená",J330,0)</f>
        <v>0</v>
      </c>
      <c r="BH330" s="243">
        <f>IF(N330="sníž. přenesená",J330,0)</f>
        <v>0</v>
      </c>
      <c r="BI330" s="243">
        <f>IF(N330="nulová",J330,0)</f>
        <v>0</v>
      </c>
      <c r="BJ330" s="18" t="s">
        <v>131</v>
      </c>
      <c r="BK330" s="243">
        <f>ROUND(I330*H330,2)</f>
        <v>0</v>
      </c>
      <c r="BL330" s="18" t="s">
        <v>208</v>
      </c>
      <c r="BM330" s="242" t="s">
        <v>553</v>
      </c>
    </row>
    <row r="331" spans="1:51" s="13" customFormat="1" ht="12">
      <c r="A331" s="13"/>
      <c r="B331" s="244"/>
      <c r="C331" s="245"/>
      <c r="D331" s="246" t="s">
        <v>133</v>
      </c>
      <c r="E331" s="247" t="s">
        <v>1</v>
      </c>
      <c r="F331" s="248" t="s">
        <v>554</v>
      </c>
      <c r="G331" s="245"/>
      <c r="H331" s="249">
        <v>0.92</v>
      </c>
      <c r="I331" s="250"/>
      <c r="J331" s="245"/>
      <c r="K331" s="245"/>
      <c r="L331" s="251"/>
      <c r="M331" s="252"/>
      <c r="N331" s="253"/>
      <c r="O331" s="253"/>
      <c r="P331" s="253"/>
      <c r="Q331" s="253"/>
      <c r="R331" s="253"/>
      <c r="S331" s="253"/>
      <c r="T331" s="254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55" t="s">
        <v>133</v>
      </c>
      <c r="AU331" s="255" t="s">
        <v>131</v>
      </c>
      <c r="AV331" s="13" t="s">
        <v>131</v>
      </c>
      <c r="AW331" s="13" t="s">
        <v>32</v>
      </c>
      <c r="AX331" s="13" t="s">
        <v>81</v>
      </c>
      <c r="AY331" s="255" t="s">
        <v>124</v>
      </c>
    </row>
    <row r="332" spans="1:65" s="2" customFormat="1" ht="16.5" customHeight="1">
      <c r="A332" s="39"/>
      <c r="B332" s="40"/>
      <c r="C332" s="230" t="s">
        <v>555</v>
      </c>
      <c r="D332" s="230" t="s">
        <v>126</v>
      </c>
      <c r="E332" s="231" t="s">
        <v>556</v>
      </c>
      <c r="F332" s="232" t="s">
        <v>557</v>
      </c>
      <c r="G332" s="233" t="s">
        <v>129</v>
      </c>
      <c r="H332" s="234">
        <v>139.32</v>
      </c>
      <c r="I332" s="235"/>
      <c r="J332" s="236">
        <f>ROUND(I332*H332,2)</f>
        <v>0</v>
      </c>
      <c r="K332" s="237"/>
      <c r="L332" s="45"/>
      <c r="M332" s="238" t="s">
        <v>1</v>
      </c>
      <c r="N332" s="239" t="s">
        <v>42</v>
      </c>
      <c r="O332" s="92"/>
      <c r="P332" s="240">
        <f>O332*H332</f>
        <v>0</v>
      </c>
      <c r="Q332" s="240">
        <v>0.0002</v>
      </c>
      <c r="R332" s="240">
        <f>Q332*H332</f>
        <v>0.027864</v>
      </c>
      <c r="S332" s="240">
        <v>0</v>
      </c>
      <c r="T332" s="241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42" t="s">
        <v>208</v>
      </c>
      <c r="AT332" s="242" t="s">
        <v>126</v>
      </c>
      <c r="AU332" s="242" t="s">
        <v>131</v>
      </c>
      <c r="AY332" s="18" t="s">
        <v>124</v>
      </c>
      <c r="BE332" s="243">
        <f>IF(N332="základní",J332,0)</f>
        <v>0</v>
      </c>
      <c r="BF332" s="243">
        <f>IF(N332="snížená",J332,0)</f>
        <v>0</v>
      </c>
      <c r="BG332" s="243">
        <f>IF(N332="zákl. přenesená",J332,0)</f>
        <v>0</v>
      </c>
      <c r="BH332" s="243">
        <f>IF(N332="sníž. přenesená",J332,0)</f>
        <v>0</v>
      </c>
      <c r="BI332" s="243">
        <f>IF(N332="nulová",J332,0)</f>
        <v>0</v>
      </c>
      <c r="BJ332" s="18" t="s">
        <v>131</v>
      </c>
      <c r="BK332" s="243">
        <f>ROUND(I332*H332,2)</f>
        <v>0</v>
      </c>
      <c r="BL332" s="18" t="s">
        <v>208</v>
      </c>
      <c r="BM332" s="242" t="s">
        <v>558</v>
      </c>
    </row>
    <row r="333" spans="1:51" s="13" customFormat="1" ht="12">
      <c r="A333" s="13"/>
      <c r="B333" s="244"/>
      <c r="C333" s="245"/>
      <c r="D333" s="246" t="s">
        <v>133</v>
      </c>
      <c r="E333" s="247" t="s">
        <v>1</v>
      </c>
      <c r="F333" s="248" t="s">
        <v>549</v>
      </c>
      <c r="G333" s="245"/>
      <c r="H333" s="249">
        <v>139.32</v>
      </c>
      <c r="I333" s="250"/>
      <c r="J333" s="245"/>
      <c r="K333" s="245"/>
      <c r="L333" s="251"/>
      <c r="M333" s="252"/>
      <c r="N333" s="253"/>
      <c r="O333" s="253"/>
      <c r="P333" s="253"/>
      <c r="Q333" s="253"/>
      <c r="R333" s="253"/>
      <c r="S333" s="253"/>
      <c r="T333" s="254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55" t="s">
        <v>133</v>
      </c>
      <c r="AU333" s="255" t="s">
        <v>131</v>
      </c>
      <c r="AV333" s="13" t="s">
        <v>131</v>
      </c>
      <c r="AW333" s="13" t="s">
        <v>32</v>
      </c>
      <c r="AX333" s="13" t="s">
        <v>81</v>
      </c>
      <c r="AY333" s="255" t="s">
        <v>124</v>
      </c>
    </row>
    <row r="334" spans="1:65" s="2" customFormat="1" ht="16.5" customHeight="1">
      <c r="A334" s="39"/>
      <c r="B334" s="40"/>
      <c r="C334" s="230" t="s">
        <v>559</v>
      </c>
      <c r="D334" s="230" t="s">
        <v>126</v>
      </c>
      <c r="E334" s="231" t="s">
        <v>560</v>
      </c>
      <c r="F334" s="232" t="s">
        <v>561</v>
      </c>
      <c r="G334" s="233" t="s">
        <v>154</v>
      </c>
      <c r="H334" s="234">
        <v>2.403</v>
      </c>
      <c r="I334" s="235"/>
      <c r="J334" s="236">
        <f>ROUND(I334*H334,2)</f>
        <v>0</v>
      </c>
      <c r="K334" s="237"/>
      <c r="L334" s="45"/>
      <c r="M334" s="238" t="s">
        <v>1</v>
      </c>
      <c r="N334" s="239" t="s">
        <v>42</v>
      </c>
      <c r="O334" s="92"/>
      <c r="P334" s="240">
        <f>O334*H334</f>
        <v>0</v>
      </c>
      <c r="Q334" s="240">
        <v>0</v>
      </c>
      <c r="R334" s="240">
        <f>Q334*H334</f>
        <v>0</v>
      </c>
      <c r="S334" s="240">
        <v>0</v>
      </c>
      <c r="T334" s="241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42" t="s">
        <v>208</v>
      </c>
      <c r="AT334" s="242" t="s">
        <v>126</v>
      </c>
      <c r="AU334" s="242" t="s">
        <v>131</v>
      </c>
      <c r="AY334" s="18" t="s">
        <v>124</v>
      </c>
      <c r="BE334" s="243">
        <f>IF(N334="základní",J334,0)</f>
        <v>0</v>
      </c>
      <c r="BF334" s="243">
        <f>IF(N334="snížená",J334,0)</f>
        <v>0</v>
      </c>
      <c r="BG334" s="243">
        <f>IF(N334="zákl. přenesená",J334,0)</f>
        <v>0</v>
      </c>
      <c r="BH334" s="243">
        <f>IF(N334="sníž. přenesená",J334,0)</f>
        <v>0</v>
      </c>
      <c r="BI334" s="243">
        <f>IF(N334="nulová",J334,0)</f>
        <v>0</v>
      </c>
      <c r="BJ334" s="18" t="s">
        <v>131</v>
      </c>
      <c r="BK334" s="243">
        <f>ROUND(I334*H334,2)</f>
        <v>0</v>
      </c>
      <c r="BL334" s="18" t="s">
        <v>208</v>
      </c>
      <c r="BM334" s="242" t="s">
        <v>562</v>
      </c>
    </row>
    <row r="335" spans="1:63" s="12" customFormat="1" ht="22.8" customHeight="1">
      <c r="A335" s="12"/>
      <c r="B335" s="214"/>
      <c r="C335" s="215"/>
      <c r="D335" s="216" t="s">
        <v>75</v>
      </c>
      <c r="E335" s="228" t="s">
        <v>563</v>
      </c>
      <c r="F335" s="228" t="s">
        <v>564</v>
      </c>
      <c r="G335" s="215"/>
      <c r="H335" s="215"/>
      <c r="I335" s="218"/>
      <c r="J335" s="229">
        <f>BK335</f>
        <v>0</v>
      </c>
      <c r="K335" s="215"/>
      <c r="L335" s="220"/>
      <c r="M335" s="221"/>
      <c r="N335" s="222"/>
      <c r="O335" s="222"/>
      <c r="P335" s="223">
        <f>SUM(P336:P345)</f>
        <v>0</v>
      </c>
      <c r="Q335" s="222"/>
      <c r="R335" s="223">
        <f>SUM(R336:R345)</f>
        <v>0.13696899999999998</v>
      </c>
      <c r="S335" s="222"/>
      <c r="T335" s="224">
        <f>SUM(T336:T345)</f>
        <v>0.116917</v>
      </c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R335" s="225" t="s">
        <v>131</v>
      </c>
      <c r="AT335" s="226" t="s">
        <v>75</v>
      </c>
      <c r="AU335" s="226" t="s">
        <v>81</v>
      </c>
      <c r="AY335" s="225" t="s">
        <v>124</v>
      </c>
      <c r="BK335" s="227">
        <f>SUM(BK336:BK345)</f>
        <v>0</v>
      </c>
    </row>
    <row r="336" spans="1:65" s="2" customFormat="1" ht="16.5" customHeight="1">
      <c r="A336" s="39"/>
      <c r="B336" s="40"/>
      <c r="C336" s="230" t="s">
        <v>565</v>
      </c>
      <c r="D336" s="230" t="s">
        <v>126</v>
      </c>
      <c r="E336" s="231" t="s">
        <v>566</v>
      </c>
      <c r="F336" s="232" t="s">
        <v>567</v>
      </c>
      <c r="G336" s="233" t="s">
        <v>178</v>
      </c>
      <c r="H336" s="234">
        <v>28.8</v>
      </c>
      <c r="I336" s="235"/>
      <c r="J336" s="236">
        <f>ROUND(I336*H336,2)</f>
        <v>0</v>
      </c>
      <c r="K336" s="237"/>
      <c r="L336" s="45"/>
      <c r="M336" s="238" t="s">
        <v>1</v>
      </c>
      <c r="N336" s="239" t="s">
        <v>42</v>
      </c>
      <c r="O336" s="92"/>
      <c r="P336" s="240">
        <f>O336*H336</f>
        <v>0</v>
      </c>
      <c r="Q336" s="240">
        <v>0</v>
      </c>
      <c r="R336" s="240">
        <f>Q336*H336</f>
        <v>0</v>
      </c>
      <c r="S336" s="240">
        <v>0.0017</v>
      </c>
      <c r="T336" s="241">
        <f>S336*H336</f>
        <v>0.04896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42" t="s">
        <v>208</v>
      </c>
      <c r="AT336" s="242" t="s">
        <v>126</v>
      </c>
      <c r="AU336" s="242" t="s">
        <v>131</v>
      </c>
      <c r="AY336" s="18" t="s">
        <v>124</v>
      </c>
      <c r="BE336" s="243">
        <f>IF(N336="základní",J336,0)</f>
        <v>0</v>
      </c>
      <c r="BF336" s="243">
        <f>IF(N336="snížená",J336,0)</f>
        <v>0</v>
      </c>
      <c r="BG336" s="243">
        <f>IF(N336="zákl. přenesená",J336,0)</f>
        <v>0</v>
      </c>
      <c r="BH336" s="243">
        <f>IF(N336="sníž. přenesená",J336,0)</f>
        <v>0</v>
      </c>
      <c r="BI336" s="243">
        <f>IF(N336="nulová",J336,0)</f>
        <v>0</v>
      </c>
      <c r="BJ336" s="18" t="s">
        <v>131</v>
      </c>
      <c r="BK336" s="243">
        <f>ROUND(I336*H336,2)</f>
        <v>0</v>
      </c>
      <c r="BL336" s="18" t="s">
        <v>208</v>
      </c>
      <c r="BM336" s="242" t="s">
        <v>568</v>
      </c>
    </row>
    <row r="337" spans="1:65" s="2" customFormat="1" ht="16.5" customHeight="1">
      <c r="A337" s="39"/>
      <c r="B337" s="40"/>
      <c r="C337" s="230" t="s">
        <v>569</v>
      </c>
      <c r="D337" s="230" t="s">
        <v>126</v>
      </c>
      <c r="E337" s="231" t="s">
        <v>570</v>
      </c>
      <c r="F337" s="232" t="s">
        <v>571</v>
      </c>
      <c r="G337" s="233" t="s">
        <v>178</v>
      </c>
      <c r="H337" s="234">
        <v>17.1</v>
      </c>
      <c r="I337" s="235"/>
      <c r="J337" s="236">
        <f>ROUND(I337*H337,2)</f>
        <v>0</v>
      </c>
      <c r="K337" s="237"/>
      <c r="L337" s="45"/>
      <c r="M337" s="238" t="s">
        <v>1</v>
      </c>
      <c r="N337" s="239" t="s">
        <v>42</v>
      </c>
      <c r="O337" s="92"/>
      <c r="P337" s="240">
        <f>O337*H337</f>
        <v>0</v>
      </c>
      <c r="Q337" s="240">
        <v>0</v>
      </c>
      <c r="R337" s="240">
        <f>Q337*H337</f>
        <v>0</v>
      </c>
      <c r="S337" s="240">
        <v>0.00167</v>
      </c>
      <c r="T337" s="241">
        <f>S337*H337</f>
        <v>0.028557000000000003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42" t="s">
        <v>208</v>
      </c>
      <c r="AT337" s="242" t="s">
        <v>126</v>
      </c>
      <c r="AU337" s="242" t="s">
        <v>131</v>
      </c>
      <c r="AY337" s="18" t="s">
        <v>124</v>
      </c>
      <c r="BE337" s="243">
        <f>IF(N337="základní",J337,0)</f>
        <v>0</v>
      </c>
      <c r="BF337" s="243">
        <f>IF(N337="snížená",J337,0)</f>
        <v>0</v>
      </c>
      <c r="BG337" s="243">
        <f>IF(N337="zákl. přenesená",J337,0)</f>
        <v>0</v>
      </c>
      <c r="BH337" s="243">
        <f>IF(N337="sníž. přenesená",J337,0)</f>
        <v>0</v>
      </c>
      <c r="BI337" s="243">
        <f>IF(N337="nulová",J337,0)</f>
        <v>0</v>
      </c>
      <c r="BJ337" s="18" t="s">
        <v>131</v>
      </c>
      <c r="BK337" s="243">
        <f>ROUND(I337*H337,2)</f>
        <v>0</v>
      </c>
      <c r="BL337" s="18" t="s">
        <v>208</v>
      </c>
      <c r="BM337" s="242" t="s">
        <v>572</v>
      </c>
    </row>
    <row r="338" spans="1:65" s="2" customFormat="1" ht="16.5" customHeight="1">
      <c r="A338" s="39"/>
      <c r="B338" s="40"/>
      <c r="C338" s="230" t="s">
        <v>573</v>
      </c>
      <c r="D338" s="230" t="s">
        <v>126</v>
      </c>
      <c r="E338" s="231" t="s">
        <v>574</v>
      </c>
      <c r="F338" s="232" t="s">
        <v>575</v>
      </c>
      <c r="G338" s="233" t="s">
        <v>178</v>
      </c>
      <c r="H338" s="234">
        <v>10</v>
      </c>
      <c r="I338" s="235"/>
      <c r="J338" s="236">
        <f>ROUND(I338*H338,2)</f>
        <v>0</v>
      </c>
      <c r="K338" s="237"/>
      <c r="L338" s="45"/>
      <c r="M338" s="238" t="s">
        <v>1</v>
      </c>
      <c r="N338" s="239" t="s">
        <v>42</v>
      </c>
      <c r="O338" s="92"/>
      <c r="P338" s="240">
        <f>O338*H338</f>
        <v>0</v>
      </c>
      <c r="Q338" s="240">
        <v>0</v>
      </c>
      <c r="R338" s="240">
        <f>Q338*H338</f>
        <v>0</v>
      </c>
      <c r="S338" s="240">
        <v>0.00394</v>
      </c>
      <c r="T338" s="241">
        <f>S338*H338</f>
        <v>0.0394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42" t="s">
        <v>208</v>
      </c>
      <c r="AT338" s="242" t="s">
        <v>126</v>
      </c>
      <c r="AU338" s="242" t="s">
        <v>131</v>
      </c>
      <c r="AY338" s="18" t="s">
        <v>124</v>
      </c>
      <c r="BE338" s="243">
        <f>IF(N338="základní",J338,0)</f>
        <v>0</v>
      </c>
      <c r="BF338" s="243">
        <f>IF(N338="snížená",J338,0)</f>
        <v>0</v>
      </c>
      <c r="BG338" s="243">
        <f>IF(N338="zákl. přenesená",J338,0)</f>
        <v>0</v>
      </c>
      <c r="BH338" s="243">
        <f>IF(N338="sníž. přenesená",J338,0)</f>
        <v>0</v>
      </c>
      <c r="BI338" s="243">
        <f>IF(N338="nulová",J338,0)</f>
        <v>0</v>
      </c>
      <c r="BJ338" s="18" t="s">
        <v>131</v>
      </c>
      <c r="BK338" s="243">
        <f>ROUND(I338*H338,2)</f>
        <v>0</v>
      </c>
      <c r="BL338" s="18" t="s">
        <v>208</v>
      </c>
      <c r="BM338" s="242" t="s">
        <v>576</v>
      </c>
    </row>
    <row r="339" spans="1:65" s="2" customFormat="1" ht="16.5" customHeight="1">
      <c r="A339" s="39"/>
      <c r="B339" s="40"/>
      <c r="C339" s="230" t="s">
        <v>577</v>
      </c>
      <c r="D339" s="230" t="s">
        <v>126</v>
      </c>
      <c r="E339" s="231" t="s">
        <v>578</v>
      </c>
      <c r="F339" s="232" t="s">
        <v>579</v>
      </c>
      <c r="G339" s="233" t="s">
        <v>178</v>
      </c>
      <c r="H339" s="234">
        <v>22.15</v>
      </c>
      <c r="I339" s="235"/>
      <c r="J339" s="236">
        <f>ROUND(I339*H339,2)</f>
        <v>0</v>
      </c>
      <c r="K339" s="237"/>
      <c r="L339" s="45"/>
      <c r="M339" s="238" t="s">
        <v>1</v>
      </c>
      <c r="N339" s="239" t="s">
        <v>42</v>
      </c>
      <c r="O339" s="92"/>
      <c r="P339" s="240">
        <f>O339*H339</f>
        <v>0</v>
      </c>
      <c r="Q339" s="240">
        <v>0.00358</v>
      </c>
      <c r="R339" s="240">
        <f>Q339*H339</f>
        <v>0.07929699999999999</v>
      </c>
      <c r="S339" s="240">
        <v>0</v>
      </c>
      <c r="T339" s="241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42" t="s">
        <v>208</v>
      </c>
      <c r="AT339" s="242" t="s">
        <v>126</v>
      </c>
      <c r="AU339" s="242" t="s">
        <v>131</v>
      </c>
      <c r="AY339" s="18" t="s">
        <v>124</v>
      </c>
      <c r="BE339" s="243">
        <f>IF(N339="základní",J339,0)</f>
        <v>0</v>
      </c>
      <c r="BF339" s="243">
        <f>IF(N339="snížená",J339,0)</f>
        <v>0</v>
      </c>
      <c r="BG339" s="243">
        <f>IF(N339="zákl. přenesená",J339,0)</f>
        <v>0</v>
      </c>
      <c r="BH339" s="243">
        <f>IF(N339="sníž. přenesená",J339,0)</f>
        <v>0</v>
      </c>
      <c r="BI339" s="243">
        <f>IF(N339="nulová",J339,0)</f>
        <v>0</v>
      </c>
      <c r="BJ339" s="18" t="s">
        <v>131</v>
      </c>
      <c r="BK339" s="243">
        <f>ROUND(I339*H339,2)</f>
        <v>0</v>
      </c>
      <c r="BL339" s="18" t="s">
        <v>208</v>
      </c>
      <c r="BM339" s="242" t="s">
        <v>580</v>
      </c>
    </row>
    <row r="340" spans="1:51" s="13" customFormat="1" ht="12">
      <c r="A340" s="13"/>
      <c r="B340" s="244"/>
      <c r="C340" s="245"/>
      <c r="D340" s="246" t="s">
        <v>133</v>
      </c>
      <c r="E340" s="247" t="s">
        <v>1</v>
      </c>
      <c r="F340" s="248" t="s">
        <v>339</v>
      </c>
      <c r="G340" s="245"/>
      <c r="H340" s="249">
        <v>22.15</v>
      </c>
      <c r="I340" s="250"/>
      <c r="J340" s="245"/>
      <c r="K340" s="245"/>
      <c r="L340" s="251"/>
      <c r="M340" s="252"/>
      <c r="N340" s="253"/>
      <c r="O340" s="253"/>
      <c r="P340" s="253"/>
      <c r="Q340" s="253"/>
      <c r="R340" s="253"/>
      <c r="S340" s="253"/>
      <c r="T340" s="254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55" t="s">
        <v>133</v>
      </c>
      <c r="AU340" s="255" t="s">
        <v>131</v>
      </c>
      <c r="AV340" s="13" t="s">
        <v>131</v>
      </c>
      <c r="AW340" s="13" t="s">
        <v>32</v>
      </c>
      <c r="AX340" s="13" t="s">
        <v>81</v>
      </c>
      <c r="AY340" s="255" t="s">
        <v>124</v>
      </c>
    </row>
    <row r="341" spans="1:65" s="2" customFormat="1" ht="16.5" customHeight="1">
      <c r="A341" s="39"/>
      <c r="B341" s="40"/>
      <c r="C341" s="230" t="s">
        <v>581</v>
      </c>
      <c r="D341" s="230" t="s">
        <v>126</v>
      </c>
      <c r="E341" s="231" t="s">
        <v>582</v>
      </c>
      <c r="F341" s="232" t="s">
        <v>583</v>
      </c>
      <c r="G341" s="233" t="s">
        <v>178</v>
      </c>
      <c r="H341" s="234">
        <v>28.8</v>
      </c>
      <c r="I341" s="235"/>
      <c r="J341" s="236">
        <f>ROUND(I341*H341,2)</f>
        <v>0</v>
      </c>
      <c r="K341" s="237"/>
      <c r="L341" s="45"/>
      <c r="M341" s="238" t="s">
        <v>1</v>
      </c>
      <c r="N341" s="239" t="s">
        <v>42</v>
      </c>
      <c r="O341" s="92"/>
      <c r="P341" s="240">
        <f>O341*H341</f>
        <v>0</v>
      </c>
      <c r="Q341" s="240">
        <v>0.00194</v>
      </c>
      <c r="R341" s="240">
        <f>Q341*H341</f>
        <v>0.055872000000000005</v>
      </c>
      <c r="S341" s="240">
        <v>0</v>
      </c>
      <c r="T341" s="241">
        <f>S341*H341</f>
        <v>0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42" t="s">
        <v>208</v>
      </c>
      <c r="AT341" s="242" t="s">
        <v>126</v>
      </c>
      <c r="AU341" s="242" t="s">
        <v>131</v>
      </c>
      <c r="AY341" s="18" t="s">
        <v>124</v>
      </c>
      <c r="BE341" s="243">
        <f>IF(N341="základní",J341,0)</f>
        <v>0</v>
      </c>
      <c r="BF341" s="243">
        <f>IF(N341="snížená",J341,0)</f>
        <v>0</v>
      </c>
      <c r="BG341" s="243">
        <f>IF(N341="zákl. přenesená",J341,0)</f>
        <v>0</v>
      </c>
      <c r="BH341" s="243">
        <f>IF(N341="sníž. přenesená",J341,0)</f>
        <v>0</v>
      </c>
      <c r="BI341" s="243">
        <f>IF(N341="nulová",J341,0)</f>
        <v>0</v>
      </c>
      <c r="BJ341" s="18" t="s">
        <v>131</v>
      </c>
      <c r="BK341" s="243">
        <f>ROUND(I341*H341,2)</f>
        <v>0</v>
      </c>
      <c r="BL341" s="18" t="s">
        <v>208</v>
      </c>
      <c r="BM341" s="242" t="s">
        <v>584</v>
      </c>
    </row>
    <row r="342" spans="1:65" s="2" customFormat="1" ht="16.5" customHeight="1">
      <c r="A342" s="39"/>
      <c r="B342" s="40"/>
      <c r="C342" s="230" t="s">
        <v>585</v>
      </c>
      <c r="D342" s="230" t="s">
        <v>126</v>
      </c>
      <c r="E342" s="231" t="s">
        <v>586</v>
      </c>
      <c r="F342" s="232" t="s">
        <v>587</v>
      </c>
      <c r="G342" s="233" t="s">
        <v>178</v>
      </c>
      <c r="H342" s="234">
        <v>10</v>
      </c>
      <c r="I342" s="235"/>
      <c r="J342" s="236">
        <f>ROUND(I342*H342,2)</f>
        <v>0</v>
      </c>
      <c r="K342" s="237"/>
      <c r="L342" s="45"/>
      <c r="M342" s="238" t="s">
        <v>1</v>
      </c>
      <c r="N342" s="239" t="s">
        <v>42</v>
      </c>
      <c r="O342" s="92"/>
      <c r="P342" s="240">
        <f>O342*H342</f>
        <v>0</v>
      </c>
      <c r="Q342" s="240">
        <v>0</v>
      </c>
      <c r="R342" s="240">
        <f>Q342*H342</f>
        <v>0</v>
      </c>
      <c r="S342" s="240">
        <v>0</v>
      </c>
      <c r="T342" s="241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42" t="s">
        <v>208</v>
      </c>
      <c r="AT342" s="242" t="s">
        <v>126</v>
      </c>
      <c r="AU342" s="242" t="s">
        <v>131</v>
      </c>
      <c r="AY342" s="18" t="s">
        <v>124</v>
      </c>
      <c r="BE342" s="243">
        <f>IF(N342="základní",J342,0)</f>
        <v>0</v>
      </c>
      <c r="BF342" s="243">
        <f>IF(N342="snížená",J342,0)</f>
        <v>0</v>
      </c>
      <c r="BG342" s="243">
        <f>IF(N342="zákl. přenesená",J342,0)</f>
        <v>0</v>
      </c>
      <c r="BH342" s="243">
        <f>IF(N342="sníž. přenesená",J342,0)</f>
        <v>0</v>
      </c>
      <c r="BI342" s="243">
        <f>IF(N342="nulová",J342,0)</f>
        <v>0</v>
      </c>
      <c r="BJ342" s="18" t="s">
        <v>131</v>
      </c>
      <c r="BK342" s="243">
        <f>ROUND(I342*H342,2)</f>
        <v>0</v>
      </c>
      <c r="BL342" s="18" t="s">
        <v>208</v>
      </c>
      <c r="BM342" s="242" t="s">
        <v>588</v>
      </c>
    </row>
    <row r="343" spans="1:65" s="2" customFormat="1" ht="16.5" customHeight="1">
      <c r="A343" s="39"/>
      <c r="B343" s="40"/>
      <c r="C343" s="230" t="s">
        <v>589</v>
      </c>
      <c r="D343" s="230" t="s">
        <v>126</v>
      </c>
      <c r="E343" s="231" t="s">
        <v>590</v>
      </c>
      <c r="F343" s="232" t="s">
        <v>591</v>
      </c>
      <c r="G343" s="233" t="s">
        <v>200</v>
      </c>
      <c r="H343" s="234">
        <v>6</v>
      </c>
      <c r="I343" s="235"/>
      <c r="J343" s="236">
        <f>ROUND(I343*H343,2)</f>
        <v>0</v>
      </c>
      <c r="K343" s="237"/>
      <c r="L343" s="45"/>
      <c r="M343" s="238" t="s">
        <v>1</v>
      </c>
      <c r="N343" s="239" t="s">
        <v>42</v>
      </c>
      <c r="O343" s="92"/>
      <c r="P343" s="240">
        <f>O343*H343</f>
        <v>0</v>
      </c>
      <c r="Q343" s="240">
        <v>0</v>
      </c>
      <c r="R343" s="240">
        <f>Q343*H343</f>
        <v>0</v>
      </c>
      <c r="S343" s="240">
        <v>0</v>
      </c>
      <c r="T343" s="241">
        <f>S343*H343</f>
        <v>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42" t="s">
        <v>208</v>
      </c>
      <c r="AT343" s="242" t="s">
        <v>126</v>
      </c>
      <c r="AU343" s="242" t="s">
        <v>131</v>
      </c>
      <c r="AY343" s="18" t="s">
        <v>124</v>
      </c>
      <c r="BE343" s="243">
        <f>IF(N343="základní",J343,0)</f>
        <v>0</v>
      </c>
      <c r="BF343" s="243">
        <f>IF(N343="snížená",J343,0)</f>
        <v>0</v>
      </c>
      <c r="BG343" s="243">
        <f>IF(N343="zákl. přenesená",J343,0)</f>
        <v>0</v>
      </c>
      <c r="BH343" s="243">
        <f>IF(N343="sníž. přenesená",J343,0)</f>
        <v>0</v>
      </c>
      <c r="BI343" s="243">
        <f>IF(N343="nulová",J343,0)</f>
        <v>0</v>
      </c>
      <c r="BJ343" s="18" t="s">
        <v>131</v>
      </c>
      <c r="BK343" s="243">
        <f>ROUND(I343*H343,2)</f>
        <v>0</v>
      </c>
      <c r="BL343" s="18" t="s">
        <v>208</v>
      </c>
      <c r="BM343" s="242" t="s">
        <v>592</v>
      </c>
    </row>
    <row r="344" spans="1:65" s="2" customFormat="1" ht="16.5" customHeight="1">
      <c r="A344" s="39"/>
      <c r="B344" s="40"/>
      <c r="C344" s="277" t="s">
        <v>593</v>
      </c>
      <c r="D344" s="277" t="s">
        <v>171</v>
      </c>
      <c r="E344" s="278" t="s">
        <v>594</v>
      </c>
      <c r="F344" s="279" t="s">
        <v>595</v>
      </c>
      <c r="G344" s="280" t="s">
        <v>200</v>
      </c>
      <c r="H344" s="281">
        <v>6</v>
      </c>
      <c r="I344" s="282"/>
      <c r="J344" s="283">
        <f>ROUND(I344*H344,2)</f>
        <v>0</v>
      </c>
      <c r="K344" s="284"/>
      <c r="L344" s="285"/>
      <c r="M344" s="286" t="s">
        <v>1</v>
      </c>
      <c r="N344" s="287" t="s">
        <v>42</v>
      </c>
      <c r="O344" s="92"/>
      <c r="P344" s="240">
        <f>O344*H344</f>
        <v>0</v>
      </c>
      <c r="Q344" s="240">
        <v>0.0003</v>
      </c>
      <c r="R344" s="240">
        <f>Q344*H344</f>
        <v>0.0018</v>
      </c>
      <c r="S344" s="240">
        <v>0</v>
      </c>
      <c r="T344" s="241">
        <f>S344*H344</f>
        <v>0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42" t="s">
        <v>286</v>
      </c>
      <c r="AT344" s="242" t="s">
        <v>171</v>
      </c>
      <c r="AU344" s="242" t="s">
        <v>131</v>
      </c>
      <c r="AY344" s="18" t="s">
        <v>124</v>
      </c>
      <c r="BE344" s="243">
        <f>IF(N344="základní",J344,0)</f>
        <v>0</v>
      </c>
      <c r="BF344" s="243">
        <f>IF(N344="snížená",J344,0)</f>
        <v>0</v>
      </c>
      <c r="BG344" s="243">
        <f>IF(N344="zákl. přenesená",J344,0)</f>
        <v>0</v>
      </c>
      <c r="BH344" s="243">
        <f>IF(N344="sníž. přenesená",J344,0)</f>
        <v>0</v>
      </c>
      <c r="BI344" s="243">
        <f>IF(N344="nulová",J344,0)</f>
        <v>0</v>
      </c>
      <c r="BJ344" s="18" t="s">
        <v>131</v>
      </c>
      <c r="BK344" s="243">
        <f>ROUND(I344*H344,2)</f>
        <v>0</v>
      </c>
      <c r="BL344" s="18" t="s">
        <v>208</v>
      </c>
      <c r="BM344" s="242" t="s">
        <v>596</v>
      </c>
    </row>
    <row r="345" spans="1:65" s="2" customFormat="1" ht="16.5" customHeight="1">
      <c r="A345" s="39"/>
      <c r="B345" s="40"/>
      <c r="C345" s="230" t="s">
        <v>597</v>
      </c>
      <c r="D345" s="230" t="s">
        <v>126</v>
      </c>
      <c r="E345" s="231" t="s">
        <v>598</v>
      </c>
      <c r="F345" s="232" t="s">
        <v>599</v>
      </c>
      <c r="G345" s="233" t="s">
        <v>154</v>
      </c>
      <c r="H345" s="234">
        <v>0.137</v>
      </c>
      <c r="I345" s="235"/>
      <c r="J345" s="236">
        <f>ROUND(I345*H345,2)</f>
        <v>0</v>
      </c>
      <c r="K345" s="237"/>
      <c r="L345" s="45"/>
      <c r="M345" s="238" t="s">
        <v>1</v>
      </c>
      <c r="N345" s="239" t="s">
        <v>42</v>
      </c>
      <c r="O345" s="92"/>
      <c r="P345" s="240">
        <f>O345*H345</f>
        <v>0</v>
      </c>
      <c r="Q345" s="240">
        <v>0</v>
      </c>
      <c r="R345" s="240">
        <f>Q345*H345</f>
        <v>0</v>
      </c>
      <c r="S345" s="240">
        <v>0</v>
      </c>
      <c r="T345" s="241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42" t="s">
        <v>208</v>
      </c>
      <c r="AT345" s="242" t="s">
        <v>126</v>
      </c>
      <c r="AU345" s="242" t="s">
        <v>131</v>
      </c>
      <c r="AY345" s="18" t="s">
        <v>124</v>
      </c>
      <c r="BE345" s="243">
        <f>IF(N345="základní",J345,0)</f>
        <v>0</v>
      </c>
      <c r="BF345" s="243">
        <f>IF(N345="snížená",J345,0)</f>
        <v>0</v>
      </c>
      <c r="BG345" s="243">
        <f>IF(N345="zákl. přenesená",J345,0)</f>
        <v>0</v>
      </c>
      <c r="BH345" s="243">
        <f>IF(N345="sníž. přenesená",J345,0)</f>
        <v>0</v>
      </c>
      <c r="BI345" s="243">
        <f>IF(N345="nulová",J345,0)</f>
        <v>0</v>
      </c>
      <c r="BJ345" s="18" t="s">
        <v>131</v>
      </c>
      <c r="BK345" s="243">
        <f>ROUND(I345*H345,2)</f>
        <v>0</v>
      </c>
      <c r="BL345" s="18" t="s">
        <v>208</v>
      </c>
      <c r="BM345" s="242" t="s">
        <v>600</v>
      </c>
    </row>
    <row r="346" spans="1:63" s="12" customFormat="1" ht="22.8" customHeight="1">
      <c r="A346" s="12"/>
      <c r="B346" s="214"/>
      <c r="C346" s="215"/>
      <c r="D346" s="216" t="s">
        <v>75</v>
      </c>
      <c r="E346" s="228" t="s">
        <v>601</v>
      </c>
      <c r="F346" s="228" t="s">
        <v>602</v>
      </c>
      <c r="G346" s="215"/>
      <c r="H346" s="215"/>
      <c r="I346" s="218"/>
      <c r="J346" s="229">
        <f>BK346</f>
        <v>0</v>
      </c>
      <c r="K346" s="215"/>
      <c r="L346" s="220"/>
      <c r="M346" s="221"/>
      <c r="N346" s="222"/>
      <c r="O346" s="222"/>
      <c r="P346" s="223">
        <f>SUM(P347:P360)</f>
        <v>0</v>
      </c>
      <c r="Q346" s="222"/>
      <c r="R346" s="223">
        <f>SUM(R347:R360)</f>
        <v>60.834176</v>
      </c>
      <c r="S346" s="222"/>
      <c r="T346" s="224">
        <f>SUM(T347:T360)</f>
        <v>0</v>
      </c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R346" s="225" t="s">
        <v>131</v>
      </c>
      <c r="AT346" s="226" t="s">
        <v>75</v>
      </c>
      <c r="AU346" s="226" t="s">
        <v>81</v>
      </c>
      <c r="AY346" s="225" t="s">
        <v>124</v>
      </c>
      <c r="BK346" s="227">
        <f>SUM(BK347:BK360)</f>
        <v>0</v>
      </c>
    </row>
    <row r="347" spans="1:65" s="2" customFormat="1" ht="16.5" customHeight="1">
      <c r="A347" s="39"/>
      <c r="B347" s="40"/>
      <c r="C347" s="230" t="s">
        <v>603</v>
      </c>
      <c r="D347" s="230" t="s">
        <v>126</v>
      </c>
      <c r="E347" s="231" t="s">
        <v>604</v>
      </c>
      <c r="F347" s="232" t="s">
        <v>605</v>
      </c>
      <c r="G347" s="233" t="s">
        <v>178</v>
      </c>
      <c r="H347" s="234">
        <v>13</v>
      </c>
      <c r="I347" s="235"/>
      <c r="J347" s="236">
        <f>ROUND(I347*H347,2)</f>
        <v>0</v>
      </c>
      <c r="K347" s="237"/>
      <c r="L347" s="45"/>
      <c r="M347" s="238" t="s">
        <v>1</v>
      </c>
      <c r="N347" s="239" t="s">
        <v>42</v>
      </c>
      <c r="O347" s="92"/>
      <c r="P347" s="240">
        <f>O347*H347</f>
        <v>0</v>
      </c>
      <c r="Q347" s="240">
        <v>0</v>
      </c>
      <c r="R347" s="240">
        <f>Q347*H347</f>
        <v>0</v>
      </c>
      <c r="S347" s="240">
        <v>0</v>
      </c>
      <c r="T347" s="241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42" t="s">
        <v>208</v>
      </c>
      <c r="AT347" s="242" t="s">
        <v>126</v>
      </c>
      <c r="AU347" s="242" t="s">
        <v>131</v>
      </c>
      <c r="AY347" s="18" t="s">
        <v>124</v>
      </c>
      <c r="BE347" s="243">
        <f>IF(N347="základní",J347,0)</f>
        <v>0</v>
      </c>
      <c r="BF347" s="243">
        <f>IF(N347="snížená",J347,0)</f>
        <v>0</v>
      </c>
      <c r="BG347" s="243">
        <f>IF(N347="zákl. přenesená",J347,0)</f>
        <v>0</v>
      </c>
      <c r="BH347" s="243">
        <f>IF(N347="sníž. přenesená",J347,0)</f>
        <v>0</v>
      </c>
      <c r="BI347" s="243">
        <f>IF(N347="nulová",J347,0)</f>
        <v>0</v>
      </c>
      <c r="BJ347" s="18" t="s">
        <v>131</v>
      </c>
      <c r="BK347" s="243">
        <f>ROUND(I347*H347,2)</f>
        <v>0</v>
      </c>
      <c r="BL347" s="18" t="s">
        <v>208</v>
      </c>
      <c r="BM347" s="242" t="s">
        <v>606</v>
      </c>
    </row>
    <row r="348" spans="1:65" s="2" customFormat="1" ht="16.5" customHeight="1">
      <c r="A348" s="39"/>
      <c r="B348" s="40"/>
      <c r="C348" s="277" t="s">
        <v>607</v>
      </c>
      <c r="D348" s="277" t="s">
        <v>171</v>
      </c>
      <c r="E348" s="278" t="s">
        <v>608</v>
      </c>
      <c r="F348" s="279" t="s">
        <v>609</v>
      </c>
      <c r="G348" s="280" t="s">
        <v>200</v>
      </c>
      <c r="H348" s="281">
        <v>120</v>
      </c>
      <c r="I348" s="282"/>
      <c r="J348" s="283">
        <f>ROUND(I348*H348,2)</f>
        <v>0</v>
      </c>
      <c r="K348" s="284"/>
      <c r="L348" s="285"/>
      <c r="M348" s="286" t="s">
        <v>1</v>
      </c>
      <c r="N348" s="287" t="s">
        <v>42</v>
      </c>
      <c r="O348" s="92"/>
      <c r="P348" s="240">
        <f>O348*H348</f>
        <v>0</v>
      </c>
      <c r="Q348" s="240">
        <v>0.5</v>
      </c>
      <c r="R348" s="240">
        <f>Q348*H348</f>
        <v>60</v>
      </c>
      <c r="S348" s="240">
        <v>0</v>
      </c>
      <c r="T348" s="241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42" t="s">
        <v>286</v>
      </c>
      <c r="AT348" s="242" t="s">
        <v>171</v>
      </c>
      <c r="AU348" s="242" t="s">
        <v>131</v>
      </c>
      <c r="AY348" s="18" t="s">
        <v>124</v>
      </c>
      <c r="BE348" s="243">
        <f>IF(N348="základní",J348,0)</f>
        <v>0</v>
      </c>
      <c r="BF348" s="243">
        <f>IF(N348="snížená",J348,0)</f>
        <v>0</v>
      </c>
      <c r="BG348" s="243">
        <f>IF(N348="zákl. přenesená",J348,0)</f>
        <v>0</v>
      </c>
      <c r="BH348" s="243">
        <f>IF(N348="sníž. přenesená",J348,0)</f>
        <v>0</v>
      </c>
      <c r="BI348" s="243">
        <f>IF(N348="nulová",J348,0)</f>
        <v>0</v>
      </c>
      <c r="BJ348" s="18" t="s">
        <v>131</v>
      </c>
      <c r="BK348" s="243">
        <f>ROUND(I348*H348,2)</f>
        <v>0</v>
      </c>
      <c r="BL348" s="18" t="s">
        <v>208</v>
      </c>
      <c r="BM348" s="242" t="s">
        <v>610</v>
      </c>
    </row>
    <row r="349" spans="1:65" s="2" customFormat="1" ht="16.5" customHeight="1">
      <c r="A349" s="39"/>
      <c r="B349" s="40"/>
      <c r="C349" s="277" t="s">
        <v>611</v>
      </c>
      <c r="D349" s="277" t="s">
        <v>171</v>
      </c>
      <c r="E349" s="278" t="s">
        <v>612</v>
      </c>
      <c r="F349" s="279" t="s">
        <v>613</v>
      </c>
      <c r="G349" s="280" t="s">
        <v>614</v>
      </c>
      <c r="H349" s="281">
        <v>1</v>
      </c>
      <c r="I349" s="282"/>
      <c r="J349" s="283">
        <f>ROUND(I349*H349,2)</f>
        <v>0</v>
      </c>
      <c r="K349" s="284"/>
      <c r="L349" s="285"/>
      <c r="M349" s="286" t="s">
        <v>1</v>
      </c>
      <c r="N349" s="287" t="s">
        <v>42</v>
      </c>
      <c r="O349" s="92"/>
      <c r="P349" s="240">
        <f>O349*H349</f>
        <v>0</v>
      </c>
      <c r="Q349" s="240">
        <v>0.5</v>
      </c>
      <c r="R349" s="240">
        <f>Q349*H349</f>
        <v>0.5</v>
      </c>
      <c r="S349" s="240">
        <v>0</v>
      </c>
      <c r="T349" s="241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42" t="s">
        <v>286</v>
      </c>
      <c r="AT349" s="242" t="s">
        <v>171</v>
      </c>
      <c r="AU349" s="242" t="s">
        <v>131</v>
      </c>
      <c r="AY349" s="18" t="s">
        <v>124</v>
      </c>
      <c r="BE349" s="243">
        <f>IF(N349="základní",J349,0)</f>
        <v>0</v>
      </c>
      <c r="BF349" s="243">
        <f>IF(N349="snížená",J349,0)</f>
        <v>0</v>
      </c>
      <c r="BG349" s="243">
        <f>IF(N349="zákl. přenesená",J349,0)</f>
        <v>0</v>
      </c>
      <c r="BH349" s="243">
        <f>IF(N349="sníž. přenesená",J349,0)</f>
        <v>0</v>
      </c>
      <c r="BI349" s="243">
        <f>IF(N349="nulová",J349,0)</f>
        <v>0</v>
      </c>
      <c r="BJ349" s="18" t="s">
        <v>131</v>
      </c>
      <c r="BK349" s="243">
        <f>ROUND(I349*H349,2)</f>
        <v>0</v>
      </c>
      <c r="BL349" s="18" t="s">
        <v>208</v>
      </c>
      <c r="BM349" s="242" t="s">
        <v>615</v>
      </c>
    </row>
    <row r="350" spans="1:65" s="2" customFormat="1" ht="16.5" customHeight="1">
      <c r="A350" s="39"/>
      <c r="B350" s="40"/>
      <c r="C350" s="230" t="s">
        <v>616</v>
      </c>
      <c r="D350" s="230" t="s">
        <v>126</v>
      </c>
      <c r="E350" s="231" t="s">
        <v>617</v>
      </c>
      <c r="F350" s="232" t="s">
        <v>618</v>
      </c>
      <c r="G350" s="233" t="s">
        <v>129</v>
      </c>
      <c r="H350" s="234">
        <v>4.8</v>
      </c>
      <c r="I350" s="235"/>
      <c r="J350" s="236">
        <f>ROUND(I350*H350,2)</f>
        <v>0</v>
      </c>
      <c r="K350" s="237"/>
      <c r="L350" s="45"/>
      <c r="M350" s="238" t="s">
        <v>1</v>
      </c>
      <c r="N350" s="239" t="s">
        <v>42</v>
      </c>
      <c r="O350" s="92"/>
      <c r="P350" s="240">
        <f>O350*H350</f>
        <v>0</v>
      </c>
      <c r="Q350" s="240">
        <v>0.00027</v>
      </c>
      <c r="R350" s="240">
        <f>Q350*H350</f>
        <v>0.001296</v>
      </c>
      <c r="S350" s="240">
        <v>0</v>
      </c>
      <c r="T350" s="241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42" t="s">
        <v>208</v>
      </c>
      <c r="AT350" s="242" t="s">
        <v>126</v>
      </c>
      <c r="AU350" s="242" t="s">
        <v>131</v>
      </c>
      <c r="AY350" s="18" t="s">
        <v>124</v>
      </c>
      <c r="BE350" s="243">
        <f>IF(N350="základní",J350,0)</f>
        <v>0</v>
      </c>
      <c r="BF350" s="243">
        <f>IF(N350="snížená",J350,0)</f>
        <v>0</v>
      </c>
      <c r="BG350" s="243">
        <f>IF(N350="zákl. přenesená",J350,0)</f>
        <v>0</v>
      </c>
      <c r="BH350" s="243">
        <f>IF(N350="sníž. přenesená",J350,0)</f>
        <v>0</v>
      </c>
      <c r="BI350" s="243">
        <f>IF(N350="nulová",J350,0)</f>
        <v>0</v>
      </c>
      <c r="BJ350" s="18" t="s">
        <v>131</v>
      </c>
      <c r="BK350" s="243">
        <f>ROUND(I350*H350,2)</f>
        <v>0</v>
      </c>
      <c r="BL350" s="18" t="s">
        <v>208</v>
      </c>
      <c r="BM350" s="242" t="s">
        <v>619</v>
      </c>
    </row>
    <row r="351" spans="1:51" s="13" customFormat="1" ht="12">
      <c r="A351" s="13"/>
      <c r="B351" s="244"/>
      <c r="C351" s="245"/>
      <c r="D351" s="246" t="s">
        <v>133</v>
      </c>
      <c r="E351" s="247" t="s">
        <v>1</v>
      </c>
      <c r="F351" s="248" t="s">
        <v>620</v>
      </c>
      <c r="G351" s="245"/>
      <c r="H351" s="249">
        <v>4.8</v>
      </c>
      <c r="I351" s="250"/>
      <c r="J351" s="245"/>
      <c r="K351" s="245"/>
      <c r="L351" s="251"/>
      <c r="M351" s="252"/>
      <c r="N351" s="253"/>
      <c r="O351" s="253"/>
      <c r="P351" s="253"/>
      <c r="Q351" s="253"/>
      <c r="R351" s="253"/>
      <c r="S351" s="253"/>
      <c r="T351" s="254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55" t="s">
        <v>133</v>
      </c>
      <c r="AU351" s="255" t="s">
        <v>131</v>
      </c>
      <c r="AV351" s="13" t="s">
        <v>131</v>
      </c>
      <c r="AW351" s="13" t="s">
        <v>32</v>
      </c>
      <c r="AX351" s="13" t="s">
        <v>81</v>
      </c>
      <c r="AY351" s="255" t="s">
        <v>124</v>
      </c>
    </row>
    <row r="352" spans="1:65" s="2" customFormat="1" ht="16.5" customHeight="1">
      <c r="A352" s="39"/>
      <c r="B352" s="40"/>
      <c r="C352" s="277" t="s">
        <v>621</v>
      </c>
      <c r="D352" s="277" t="s">
        <v>171</v>
      </c>
      <c r="E352" s="278" t="s">
        <v>622</v>
      </c>
      <c r="F352" s="279" t="s">
        <v>623</v>
      </c>
      <c r="G352" s="280" t="s">
        <v>200</v>
      </c>
      <c r="H352" s="281">
        <v>4</v>
      </c>
      <c r="I352" s="282"/>
      <c r="J352" s="283">
        <f>ROUND(I352*H352,2)</f>
        <v>0</v>
      </c>
      <c r="K352" s="284"/>
      <c r="L352" s="285"/>
      <c r="M352" s="286" t="s">
        <v>1</v>
      </c>
      <c r="N352" s="287" t="s">
        <v>42</v>
      </c>
      <c r="O352" s="92"/>
      <c r="P352" s="240">
        <f>O352*H352</f>
        <v>0</v>
      </c>
      <c r="Q352" s="240">
        <v>0.03056</v>
      </c>
      <c r="R352" s="240">
        <f>Q352*H352</f>
        <v>0.12224</v>
      </c>
      <c r="S352" s="240">
        <v>0</v>
      </c>
      <c r="T352" s="241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42" t="s">
        <v>286</v>
      </c>
      <c r="AT352" s="242" t="s">
        <v>171</v>
      </c>
      <c r="AU352" s="242" t="s">
        <v>131</v>
      </c>
      <c r="AY352" s="18" t="s">
        <v>124</v>
      </c>
      <c r="BE352" s="243">
        <f>IF(N352="základní",J352,0)</f>
        <v>0</v>
      </c>
      <c r="BF352" s="243">
        <f>IF(N352="snížená",J352,0)</f>
        <v>0</v>
      </c>
      <c r="BG352" s="243">
        <f>IF(N352="zákl. přenesená",J352,0)</f>
        <v>0</v>
      </c>
      <c r="BH352" s="243">
        <f>IF(N352="sníž. přenesená",J352,0)</f>
        <v>0</v>
      </c>
      <c r="BI352" s="243">
        <f>IF(N352="nulová",J352,0)</f>
        <v>0</v>
      </c>
      <c r="BJ352" s="18" t="s">
        <v>131</v>
      </c>
      <c r="BK352" s="243">
        <f>ROUND(I352*H352,2)</f>
        <v>0</v>
      </c>
      <c r="BL352" s="18" t="s">
        <v>208</v>
      </c>
      <c r="BM352" s="242" t="s">
        <v>624</v>
      </c>
    </row>
    <row r="353" spans="1:65" s="2" customFormat="1" ht="16.5" customHeight="1">
      <c r="A353" s="39"/>
      <c r="B353" s="40"/>
      <c r="C353" s="230" t="s">
        <v>625</v>
      </c>
      <c r="D353" s="230" t="s">
        <v>126</v>
      </c>
      <c r="E353" s="231" t="s">
        <v>626</v>
      </c>
      <c r="F353" s="232" t="s">
        <v>627</v>
      </c>
      <c r="G353" s="233" t="s">
        <v>200</v>
      </c>
      <c r="H353" s="234">
        <v>4</v>
      </c>
      <c r="I353" s="235"/>
      <c r="J353" s="236">
        <f>ROUND(I353*H353,2)</f>
        <v>0</v>
      </c>
      <c r="K353" s="237"/>
      <c r="L353" s="45"/>
      <c r="M353" s="238" t="s">
        <v>1</v>
      </c>
      <c r="N353" s="239" t="s">
        <v>42</v>
      </c>
      <c r="O353" s="92"/>
      <c r="P353" s="240">
        <f>O353*H353</f>
        <v>0</v>
      </c>
      <c r="Q353" s="240">
        <v>0.00027</v>
      </c>
      <c r="R353" s="240">
        <f>Q353*H353</f>
        <v>0.00108</v>
      </c>
      <c r="S353" s="240">
        <v>0</v>
      </c>
      <c r="T353" s="241">
        <f>S353*H353</f>
        <v>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42" t="s">
        <v>208</v>
      </c>
      <c r="AT353" s="242" t="s">
        <v>126</v>
      </c>
      <c r="AU353" s="242" t="s">
        <v>131</v>
      </c>
      <c r="AY353" s="18" t="s">
        <v>124</v>
      </c>
      <c r="BE353" s="243">
        <f>IF(N353="základní",J353,0)</f>
        <v>0</v>
      </c>
      <c r="BF353" s="243">
        <f>IF(N353="snížená",J353,0)</f>
        <v>0</v>
      </c>
      <c r="BG353" s="243">
        <f>IF(N353="zákl. přenesená",J353,0)</f>
        <v>0</v>
      </c>
      <c r="BH353" s="243">
        <f>IF(N353="sníž. přenesená",J353,0)</f>
        <v>0</v>
      </c>
      <c r="BI353" s="243">
        <f>IF(N353="nulová",J353,0)</f>
        <v>0</v>
      </c>
      <c r="BJ353" s="18" t="s">
        <v>131</v>
      </c>
      <c r="BK353" s="243">
        <f>ROUND(I353*H353,2)</f>
        <v>0</v>
      </c>
      <c r="BL353" s="18" t="s">
        <v>208</v>
      </c>
      <c r="BM353" s="242" t="s">
        <v>628</v>
      </c>
    </row>
    <row r="354" spans="1:65" s="2" customFormat="1" ht="16.5" customHeight="1">
      <c r="A354" s="39"/>
      <c r="B354" s="40"/>
      <c r="C354" s="277" t="s">
        <v>629</v>
      </c>
      <c r="D354" s="277" t="s">
        <v>171</v>
      </c>
      <c r="E354" s="278" t="s">
        <v>630</v>
      </c>
      <c r="F354" s="279" t="s">
        <v>631</v>
      </c>
      <c r="G354" s="280" t="s">
        <v>200</v>
      </c>
      <c r="H354" s="281">
        <v>4</v>
      </c>
      <c r="I354" s="282"/>
      <c r="J354" s="283">
        <f>ROUND(I354*H354,2)</f>
        <v>0</v>
      </c>
      <c r="K354" s="284"/>
      <c r="L354" s="285"/>
      <c r="M354" s="286" t="s">
        <v>1</v>
      </c>
      <c r="N354" s="287" t="s">
        <v>42</v>
      </c>
      <c r="O354" s="92"/>
      <c r="P354" s="240">
        <f>O354*H354</f>
        <v>0</v>
      </c>
      <c r="Q354" s="240">
        <v>0.03056</v>
      </c>
      <c r="R354" s="240">
        <f>Q354*H354</f>
        <v>0.12224</v>
      </c>
      <c r="S354" s="240">
        <v>0</v>
      </c>
      <c r="T354" s="241">
        <f>S354*H354</f>
        <v>0</v>
      </c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R354" s="242" t="s">
        <v>286</v>
      </c>
      <c r="AT354" s="242" t="s">
        <v>171</v>
      </c>
      <c r="AU354" s="242" t="s">
        <v>131</v>
      </c>
      <c r="AY354" s="18" t="s">
        <v>124</v>
      </c>
      <c r="BE354" s="243">
        <f>IF(N354="základní",J354,0)</f>
        <v>0</v>
      </c>
      <c r="BF354" s="243">
        <f>IF(N354="snížená",J354,0)</f>
        <v>0</v>
      </c>
      <c r="BG354" s="243">
        <f>IF(N354="zákl. přenesená",J354,0)</f>
        <v>0</v>
      </c>
      <c r="BH354" s="243">
        <f>IF(N354="sníž. přenesená",J354,0)</f>
        <v>0</v>
      </c>
      <c r="BI354" s="243">
        <f>IF(N354="nulová",J354,0)</f>
        <v>0</v>
      </c>
      <c r="BJ354" s="18" t="s">
        <v>131</v>
      </c>
      <c r="BK354" s="243">
        <f>ROUND(I354*H354,2)</f>
        <v>0</v>
      </c>
      <c r="BL354" s="18" t="s">
        <v>208</v>
      </c>
      <c r="BM354" s="242" t="s">
        <v>632</v>
      </c>
    </row>
    <row r="355" spans="1:65" s="2" customFormat="1" ht="16.5" customHeight="1">
      <c r="A355" s="39"/>
      <c r="B355" s="40"/>
      <c r="C355" s="230" t="s">
        <v>633</v>
      </c>
      <c r="D355" s="230" t="s">
        <v>126</v>
      </c>
      <c r="E355" s="231" t="s">
        <v>634</v>
      </c>
      <c r="F355" s="232" t="s">
        <v>635</v>
      </c>
      <c r="G355" s="233" t="s">
        <v>200</v>
      </c>
      <c r="H355" s="234">
        <v>1</v>
      </c>
      <c r="I355" s="235"/>
      <c r="J355" s="236">
        <f>ROUND(I355*H355,2)</f>
        <v>0</v>
      </c>
      <c r="K355" s="237"/>
      <c r="L355" s="45"/>
      <c r="M355" s="238" t="s">
        <v>1</v>
      </c>
      <c r="N355" s="239" t="s">
        <v>42</v>
      </c>
      <c r="O355" s="92"/>
      <c r="P355" s="240">
        <f>O355*H355</f>
        <v>0</v>
      </c>
      <c r="Q355" s="240">
        <v>0.00092</v>
      </c>
      <c r="R355" s="240">
        <f>Q355*H355</f>
        <v>0.00092</v>
      </c>
      <c r="S355" s="240">
        <v>0</v>
      </c>
      <c r="T355" s="241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42" t="s">
        <v>208</v>
      </c>
      <c r="AT355" s="242" t="s">
        <v>126</v>
      </c>
      <c r="AU355" s="242" t="s">
        <v>131</v>
      </c>
      <c r="AY355" s="18" t="s">
        <v>124</v>
      </c>
      <c r="BE355" s="243">
        <f>IF(N355="základní",J355,0)</f>
        <v>0</v>
      </c>
      <c r="BF355" s="243">
        <f>IF(N355="snížená",J355,0)</f>
        <v>0</v>
      </c>
      <c r="BG355" s="243">
        <f>IF(N355="zákl. přenesená",J355,0)</f>
        <v>0</v>
      </c>
      <c r="BH355" s="243">
        <f>IF(N355="sníž. přenesená",J355,0)</f>
        <v>0</v>
      </c>
      <c r="BI355" s="243">
        <f>IF(N355="nulová",J355,0)</f>
        <v>0</v>
      </c>
      <c r="BJ355" s="18" t="s">
        <v>131</v>
      </c>
      <c r="BK355" s="243">
        <f>ROUND(I355*H355,2)</f>
        <v>0</v>
      </c>
      <c r="BL355" s="18" t="s">
        <v>208</v>
      </c>
      <c r="BM355" s="242" t="s">
        <v>636</v>
      </c>
    </row>
    <row r="356" spans="1:65" s="2" customFormat="1" ht="16.5" customHeight="1">
      <c r="A356" s="39"/>
      <c r="B356" s="40"/>
      <c r="C356" s="277" t="s">
        <v>637</v>
      </c>
      <c r="D356" s="277" t="s">
        <v>171</v>
      </c>
      <c r="E356" s="278" t="s">
        <v>638</v>
      </c>
      <c r="F356" s="279" t="s">
        <v>639</v>
      </c>
      <c r="G356" s="280" t="s">
        <v>200</v>
      </c>
      <c r="H356" s="281">
        <v>1</v>
      </c>
      <c r="I356" s="282"/>
      <c r="J356" s="283">
        <f>ROUND(I356*H356,2)</f>
        <v>0</v>
      </c>
      <c r="K356" s="284"/>
      <c r="L356" s="285"/>
      <c r="M356" s="286" t="s">
        <v>1</v>
      </c>
      <c r="N356" s="287" t="s">
        <v>42</v>
      </c>
      <c r="O356" s="92"/>
      <c r="P356" s="240">
        <f>O356*H356</f>
        <v>0</v>
      </c>
      <c r="Q356" s="240">
        <v>0.036</v>
      </c>
      <c r="R356" s="240">
        <f>Q356*H356</f>
        <v>0.036</v>
      </c>
      <c r="S356" s="240">
        <v>0</v>
      </c>
      <c r="T356" s="241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42" t="s">
        <v>286</v>
      </c>
      <c r="AT356" s="242" t="s">
        <v>171</v>
      </c>
      <c r="AU356" s="242" t="s">
        <v>131</v>
      </c>
      <c r="AY356" s="18" t="s">
        <v>124</v>
      </c>
      <c r="BE356" s="243">
        <f>IF(N356="základní",J356,0)</f>
        <v>0</v>
      </c>
      <c r="BF356" s="243">
        <f>IF(N356="snížená",J356,0)</f>
        <v>0</v>
      </c>
      <c r="BG356" s="243">
        <f>IF(N356="zákl. přenesená",J356,0)</f>
        <v>0</v>
      </c>
      <c r="BH356" s="243">
        <f>IF(N356="sníž. přenesená",J356,0)</f>
        <v>0</v>
      </c>
      <c r="BI356" s="243">
        <f>IF(N356="nulová",J356,0)</f>
        <v>0</v>
      </c>
      <c r="BJ356" s="18" t="s">
        <v>131</v>
      </c>
      <c r="BK356" s="243">
        <f>ROUND(I356*H356,2)</f>
        <v>0</v>
      </c>
      <c r="BL356" s="18" t="s">
        <v>208</v>
      </c>
      <c r="BM356" s="242" t="s">
        <v>640</v>
      </c>
    </row>
    <row r="357" spans="1:65" s="2" customFormat="1" ht="16.5" customHeight="1">
      <c r="A357" s="39"/>
      <c r="B357" s="40"/>
      <c r="C357" s="230" t="s">
        <v>641</v>
      </c>
      <c r="D357" s="230" t="s">
        <v>126</v>
      </c>
      <c r="E357" s="231" t="s">
        <v>642</v>
      </c>
      <c r="F357" s="232" t="s">
        <v>643</v>
      </c>
      <c r="G357" s="233" t="s">
        <v>200</v>
      </c>
      <c r="H357" s="234">
        <v>8</v>
      </c>
      <c r="I357" s="235"/>
      <c r="J357" s="236">
        <f>ROUND(I357*H357,2)</f>
        <v>0</v>
      </c>
      <c r="K357" s="237"/>
      <c r="L357" s="45"/>
      <c r="M357" s="238" t="s">
        <v>1</v>
      </c>
      <c r="N357" s="239" t="s">
        <v>42</v>
      </c>
      <c r="O357" s="92"/>
      <c r="P357" s="240">
        <f>O357*H357</f>
        <v>0</v>
      </c>
      <c r="Q357" s="240">
        <v>0</v>
      </c>
      <c r="R357" s="240">
        <f>Q357*H357</f>
        <v>0</v>
      </c>
      <c r="S357" s="240">
        <v>0</v>
      </c>
      <c r="T357" s="241">
        <f>S357*H357</f>
        <v>0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42" t="s">
        <v>208</v>
      </c>
      <c r="AT357" s="242" t="s">
        <v>126</v>
      </c>
      <c r="AU357" s="242" t="s">
        <v>131</v>
      </c>
      <c r="AY357" s="18" t="s">
        <v>124</v>
      </c>
      <c r="BE357" s="243">
        <f>IF(N357="základní",J357,0)</f>
        <v>0</v>
      </c>
      <c r="BF357" s="243">
        <f>IF(N357="snížená",J357,0)</f>
        <v>0</v>
      </c>
      <c r="BG357" s="243">
        <f>IF(N357="zákl. přenesená",J357,0)</f>
        <v>0</v>
      </c>
      <c r="BH357" s="243">
        <f>IF(N357="sníž. přenesená",J357,0)</f>
        <v>0</v>
      </c>
      <c r="BI357" s="243">
        <f>IF(N357="nulová",J357,0)</f>
        <v>0</v>
      </c>
      <c r="BJ357" s="18" t="s">
        <v>131</v>
      </c>
      <c r="BK357" s="243">
        <f>ROUND(I357*H357,2)</f>
        <v>0</v>
      </c>
      <c r="BL357" s="18" t="s">
        <v>208</v>
      </c>
      <c r="BM357" s="242" t="s">
        <v>644</v>
      </c>
    </row>
    <row r="358" spans="1:65" s="2" customFormat="1" ht="16.5" customHeight="1">
      <c r="A358" s="39"/>
      <c r="B358" s="40"/>
      <c r="C358" s="277" t="s">
        <v>645</v>
      </c>
      <c r="D358" s="277" t="s">
        <v>171</v>
      </c>
      <c r="E358" s="278" t="s">
        <v>646</v>
      </c>
      <c r="F358" s="279" t="s">
        <v>647</v>
      </c>
      <c r="G358" s="280" t="s">
        <v>178</v>
      </c>
      <c r="H358" s="281">
        <v>10.08</v>
      </c>
      <c r="I358" s="282"/>
      <c r="J358" s="283">
        <f>ROUND(I358*H358,2)</f>
        <v>0</v>
      </c>
      <c r="K358" s="284"/>
      <c r="L358" s="285"/>
      <c r="M358" s="286" t="s">
        <v>1</v>
      </c>
      <c r="N358" s="287" t="s">
        <v>42</v>
      </c>
      <c r="O358" s="92"/>
      <c r="P358" s="240">
        <f>O358*H358</f>
        <v>0</v>
      </c>
      <c r="Q358" s="240">
        <v>0.005</v>
      </c>
      <c r="R358" s="240">
        <f>Q358*H358</f>
        <v>0.0504</v>
      </c>
      <c r="S358" s="240">
        <v>0</v>
      </c>
      <c r="T358" s="241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42" t="s">
        <v>286</v>
      </c>
      <c r="AT358" s="242" t="s">
        <v>171</v>
      </c>
      <c r="AU358" s="242" t="s">
        <v>131</v>
      </c>
      <c r="AY358" s="18" t="s">
        <v>124</v>
      </c>
      <c r="BE358" s="243">
        <f>IF(N358="základní",J358,0)</f>
        <v>0</v>
      </c>
      <c r="BF358" s="243">
        <f>IF(N358="snížená",J358,0)</f>
        <v>0</v>
      </c>
      <c r="BG358" s="243">
        <f>IF(N358="zákl. přenesená",J358,0)</f>
        <v>0</v>
      </c>
      <c r="BH358" s="243">
        <f>IF(N358="sníž. přenesená",J358,0)</f>
        <v>0</v>
      </c>
      <c r="BI358" s="243">
        <f>IF(N358="nulová",J358,0)</f>
        <v>0</v>
      </c>
      <c r="BJ358" s="18" t="s">
        <v>131</v>
      </c>
      <c r="BK358" s="243">
        <f>ROUND(I358*H358,2)</f>
        <v>0</v>
      </c>
      <c r="BL358" s="18" t="s">
        <v>208</v>
      </c>
      <c r="BM358" s="242" t="s">
        <v>648</v>
      </c>
    </row>
    <row r="359" spans="1:51" s="13" customFormat="1" ht="12">
      <c r="A359" s="13"/>
      <c r="B359" s="244"/>
      <c r="C359" s="245"/>
      <c r="D359" s="246" t="s">
        <v>133</v>
      </c>
      <c r="E359" s="247" t="s">
        <v>1</v>
      </c>
      <c r="F359" s="248" t="s">
        <v>649</v>
      </c>
      <c r="G359" s="245"/>
      <c r="H359" s="249">
        <v>10.08</v>
      </c>
      <c r="I359" s="250"/>
      <c r="J359" s="245"/>
      <c r="K359" s="245"/>
      <c r="L359" s="251"/>
      <c r="M359" s="252"/>
      <c r="N359" s="253"/>
      <c r="O359" s="253"/>
      <c r="P359" s="253"/>
      <c r="Q359" s="253"/>
      <c r="R359" s="253"/>
      <c r="S359" s="253"/>
      <c r="T359" s="254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55" t="s">
        <v>133</v>
      </c>
      <c r="AU359" s="255" t="s">
        <v>131</v>
      </c>
      <c r="AV359" s="13" t="s">
        <v>131</v>
      </c>
      <c r="AW359" s="13" t="s">
        <v>32</v>
      </c>
      <c r="AX359" s="13" t="s">
        <v>81</v>
      </c>
      <c r="AY359" s="255" t="s">
        <v>124</v>
      </c>
    </row>
    <row r="360" spans="1:65" s="2" customFormat="1" ht="16.5" customHeight="1">
      <c r="A360" s="39"/>
      <c r="B360" s="40"/>
      <c r="C360" s="230" t="s">
        <v>650</v>
      </c>
      <c r="D360" s="230" t="s">
        <v>126</v>
      </c>
      <c r="E360" s="231" t="s">
        <v>651</v>
      </c>
      <c r="F360" s="232" t="s">
        <v>652</v>
      </c>
      <c r="G360" s="233" t="s">
        <v>154</v>
      </c>
      <c r="H360" s="234">
        <v>60.834</v>
      </c>
      <c r="I360" s="235"/>
      <c r="J360" s="236">
        <f>ROUND(I360*H360,2)</f>
        <v>0</v>
      </c>
      <c r="K360" s="237"/>
      <c r="L360" s="45"/>
      <c r="M360" s="238" t="s">
        <v>1</v>
      </c>
      <c r="N360" s="239" t="s">
        <v>42</v>
      </c>
      <c r="O360" s="92"/>
      <c r="P360" s="240">
        <f>O360*H360</f>
        <v>0</v>
      </c>
      <c r="Q360" s="240">
        <v>0</v>
      </c>
      <c r="R360" s="240">
        <f>Q360*H360</f>
        <v>0</v>
      </c>
      <c r="S360" s="240">
        <v>0</v>
      </c>
      <c r="T360" s="241">
        <f>S360*H360</f>
        <v>0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42" t="s">
        <v>208</v>
      </c>
      <c r="AT360" s="242" t="s">
        <v>126</v>
      </c>
      <c r="AU360" s="242" t="s">
        <v>131</v>
      </c>
      <c r="AY360" s="18" t="s">
        <v>124</v>
      </c>
      <c r="BE360" s="243">
        <f>IF(N360="základní",J360,0)</f>
        <v>0</v>
      </c>
      <c r="BF360" s="243">
        <f>IF(N360="snížená",J360,0)</f>
        <v>0</v>
      </c>
      <c r="BG360" s="243">
        <f>IF(N360="zákl. přenesená",J360,0)</f>
        <v>0</v>
      </c>
      <c r="BH360" s="243">
        <f>IF(N360="sníž. přenesená",J360,0)</f>
        <v>0</v>
      </c>
      <c r="BI360" s="243">
        <f>IF(N360="nulová",J360,0)</f>
        <v>0</v>
      </c>
      <c r="BJ360" s="18" t="s">
        <v>131</v>
      </c>
      <c r="BK360" s="243">
        <f>ROUND(I360*H360,2)</f>
        <v>0</v>
      </c>
      <c r="BL360" s="18" t="s">
        <v>208</v>
      </c>
      <c r="BM360" s="242" t="s">
        <v>653</v>
      </c>
    </row>
    <row r="361" spans="1:63" s="12" customFormat="1" ht="22.8" customHeight="1">
      <c r="A361" s="12"/>
      <c r="B361" s="214"/>
      <c r="C361" s="215"/>
      <c r="D361" s="216" t="s">
        <v>75</v>
      </c>
      <c r="E361" s="228" t="s">
        <v>654</v>
      </c>
      <c r="F361" s="228" t="s">
        <v>655</v>
      </c>
      <c r="G361" s="215"/>
      <c r="H361" s="215"/>
      <c r="I361" s="218"/>
      <c r="J361" s="229">
        <f>BK361</f>
        <v>0</v>
      </c>
      <c r="K361" s="215"/>
      <c r="L361" s="220"/>
      <c r="M361" s="221"/>
      <c r="N361" s="222"/>
      <c r="O361" s="222"/>
      <c r="P361" s="223">
        <f>SUM(P362:P392)</f>
        <v>0</v>
      </c>
      <c r="Q361" s="222"/>
      <c r="R361" s="223">
        <f>SUM(R362:R392)</f>
        <v>0.42783279999999996</v>
      </c>
      <c r="S361" s="222"/>
      <c r="T361" s="224">
        <f>SUM(T362:T392)</f>
        <v>0.336</v>
      </c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R361" s="225" t="s">
        <v>131</v>
      </c>
      <c r="AT361" s="226" t="s">
        <v>75</v>
      </c>
      <c r="AU361" s="226" t="s">
        <v>81</v>
      </c>
      <c r="AY361" s="225" t="s">
        <v>124</v>
      </c>
      <c r="BK361" s="227">
        <f>SUM(BK362:BK392)</f>
        <v>0</v>
      </c>
    </row>
    <row r="362" spans="1:65" s="2" customFormat="1" ht="16.5" customHeight="1">
      <c r="A362" s="39"/>
      <c r="B362" s="40"/>
      <c r="C362" s="230" t="s">
        <v>656</v>
      </c>
      <c r="D362" s="230" t="s">
        <v>126</v>
      </c>
      <c r="E362" s="231" t="s">
        <v>657</v>
      </c>
      <c r="F362" s="232" t="s">
        <v>658</v>
      </c>
      <c r="G362" s="233" t="s">
        <v>178</v>
      </c>
      <c r="H362" s="234">
        <v>21</v>
      </c>
      <c r="I362" s="235"/>
      <c r="J362" s="236">
        <f>ROUND(I362*H362,2)</f>
        <v>0</v>
      </c>
      <c r="K362" s="237"/>
      <c r="L362" s="45"/>
      <c r="M362" s="238" t="s">
        <v>1</v>
      </c>
      <c r="N362" s="239" t="s">
        <v>42</v>
      </c>
      <c r="O362" s="92"/>
      <c r="P362" s="240">
        <f>O362*H362</f>
        <v>0</v>
      </c>
      <c r="Q362" s="240">
        <v>6E-05</v>
      </c>
      <c r="R362" s="240">
        <f>Q362*H362</f>
        <v>0.00126</v>
      </c>
      <c r="S362" s="240">
        <v>0</v>
      </c>
      <c r="T362" s="241">
        <f>S362*H362</f>
        <v>0</v>
      </c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R362" s="242" t="s">
        <v>208</v>
      </c>
      <c r="AT362" s="242" t="s">
        <v>126</v>
      </c>
      <c r="AU362" s="242" t="s">
        <v>131</v>
      </c>
      <c r="AY362" s="18" t="s">
        <v>124</v>
      </c>
      <c r="BE362" s="243">
        <f>IF(N362="základní",J362,0)</f>
        <v>0</v>
      </c>
      <c r="BF362" s="243">
        <f>IF(N362="snížená",J362,0)</f>
        <v>0</v>
      </c>
      <c r="BG362" s="243">
        <f>IF(N362="zákl. přenesená",J362,0)</f>
        <v>0</v>
      </c>
      <c r="BH362" s="243">
        <f>IF(N362="sníž. přenesená",J362,0)</f>
        <v>0</v>
      </c>
      <c r="BI362" s="243">
        <f>IF(N362="nulová",J362,0)</f>
        <v>0</v>
      </c>
      <c r="BJ362" s="18" t="s">
        <v>131</v>
      </c>
      <c r="BK362" s="243">
        <f>ROUND(I362*H362,2)</f>
        <v>0</v>
      </c>
      <c r="BL362" s="18" t="s">
        <v>208</v>
      </c>
      <c r="BM362" s="242" t="s">
        <v>659</v>
      </c>
    </row>
    <row r="363" spans="1:51" s="13" customFormat="1" ht="12">
      <c r="A363" s="13"/>
      <c r="B363" s="244"/>
      <c r="C363" s="245"/>
      <c r="D363" s="246" t="s">
        <v>133</v>
      </c>
      <c r="E363" s="247" t="s">
        <v>1</v>
      </c>
      <c r="F363" s="248" t="s">
        <v>660</v>
      </c>
      <c r="G363" s="245"/>
      <c r="H363" s="249">
        <v>21</v>
      </c>
      <c r="I363" s="250"/>
      <c r="J363" s="245"/>
      <c r="K363" s="245"/>
      <c r="L363" s="251"/>
      <c r="M363" s="252"/>
      <c r="N363" s="253"/>
      <c r="O363" s="253"/>
      <c r="P363" s="253"/>
      <c r="Q363" s="253"/>
      <c r="R363" s="253"/>
      <c r="S363" s="253"/>
      <c r="T363" s="254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55" t="s">
        <v>133</v>
      </c>
      <c r="AU363" s="255" t="s">
        <v>131</v>
      </c>
      <c r="AV363" s="13" t="s">
        <v>131</v>
      </c>
      <c r="AW363" s="13" t="s">
        <v>32</v>
      </c>
      <c r="AX363" s="13" t="s">
        <v>81</v>
      </c>
      <c r="AY363" s="255" t="s">
        <v>124</v>
      </c>
    </row>
    <row r="364" spans="1:65" s="2" customFormat="1" ht="16.5" customHeight="1">
      <c r="A364" s="39"/>
      <c r="B364" s="40"/>
      <c r="C364" s="230" t="s">
        <v>661</v>
      </c>
      <c r="D364" s="230" t="s">
        <v>126</v>
      </c>
      <c r="E364" s="231" t="s">
        <v>662</v>
      </c>
      <c r="F364" s="232" t="s">
        <v>663</v>
      </c>
      <c r="G364" s="233" t="s">
        <v>178</v>
      </c>
      <c r="H364" s="234">
        <v>21</v>
      </c>
      <c r="I364" s="235"/>
      <c r="J364" s="236">
        <f>ROUND(I364*H364,2)</f>
        <v>0</v>
      </c>
      <c r="K364" s="237"/>
      <c r="L364" s="45"/>
      <c r="M364" s="238" t="s">
        <v>1</v>
      </c>
      <c r="N364" s="239" t="s">
        <v>42</v>
      </c>
      <c r="O364" s="92"/>
      <c r="P364" s="240">
        <f>O364*H364</f>
        <v>0</v>
      </c>
      <c r="Q364" s="240">
        <v>0</v>
      </c>
      <c r="R364" s="240">
        <f>Q364*H364</f>
        <v>0</v>
      </c>
      <c r="S364" s="240">
        <v>0.016</v>
      </c>
      <c r="T364" s="241">
        <f>S364*H364</f>
        <v>0.336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42" t="s">
        <v>208</v>
      </c>
      <c r="AT364" s="242" t="s">
        <v>126</v>
      </c>
      <c r="AU364" s="242" t="s">
        <v>131</v>
      </c>
      <c r="AY364" s="18" t="s">
        <v>124</v>
      </c>
      <c r="BE364" s="243">
        <f>IF(N364="základní",J364,0)</f>
        <v>0</v>
      </c>
      <c r="BF364" s="243">
        <f>IF(N364="snížená",J364,0)</f>
        <v>0</v>
      </c>
      <c r="BG364" s="243">
        <f>IF(N364="zákl. přenesená",J364,0)</f>
        <v>0</v>
      </c>
      <c r="BH364" s="243">
        <f>IF(N364="sníž. přenesená",J364,0)</f>
        <v>0</v>
      </c>
      <c r="BI364" s="243">
        <f>IF(N364="nulová",J364,0)</f>
        <v>0</v>
      </c>
      <c r="BJ364" s="18" t="s">
        <v>131</v>
      </c>
      <c r="BK364" s="243">
        <f>ROUND(I364*H364,2)</f>
        <v>0</v>
      </c>
      <c r="BL364" s="18" t="s">
        <v>208</v>
      </c>
      <c r="BM364" s="242" t="s">
        <v>664</v>
      </c>
    </row>
    <row r="365" spans="1:51" s="14" customFormat="1" ht="12">
      <c r="A365" s="14"/>
      <c r="B365" s="256"/>
      <c r="C365" s="257"/>
      <c r="D365" s="246" t="s">
        <v>133</v>
      </c>
      <c r="E365" s="258" t="s">
        <v>1</v>
      </c>
      <c r="F365" s="259" t="s">
        <v>665</v>
      </c>
      <c r="G365" s="257"/>
      <c r="H365" s="258" t="s">
        <v>1</v>
      </c>
      <c r="I365" s="260"/>
      <c r="J365" s="257"/>
      <c r="K365" s="257"/>
      <c r="L365" s="261"/>
      <c r="M365" s="262"/>
      <c r="N365" s="263"/>
      <c r="O365" s="263"/>
      <c r="P365" s="263"/>
      <c r="Q365" s="263"/>
      <c r="R365" s="263"/>
      <c r="S365" s="263"/>
      <c r="T365" s="26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65" t="s">
        <v>133</v>
      </c>
      <c r="AU365" s="265" t="s">
        <v>131</v>
      </c>
      <c r="AV365" s="14" t="s">
        <v>81</v>
      </c>
      <c r="AW365" s="14" t="s">
        <v>32</v>
      </c>
      <c r="AX365" s="14" t="s">
        <v>76</v>
      </c>
      <c r="AY365" s="265" t="s">
        <v>124</v>
      </c>
    </row>
    <row r="366" spans="1:51" s="13" customFormat="1" ht="12">
      <c r="A366" s="13"/>
      <c r="B366" s="244"/>
      <c r="C366" s="245"/>
      <c r="D366" s="246" t="s">
        <v>133</v>
      </c>
      <c r="E366" s="247" t="s">
        <v>1</v>
      </c>
      <c r="F366" s="248" t="s">
        <v>191</v>
      </c>
      <c r="G366" s="245"/>
      <c r="H366" s="249">
        <v>13</v>
      </c>
      <c r="I366" s="250"/>
      <c r="J366" s="245"/>
      <c r="K366" s="245"/>
      <c r="L366" s="251"/>
      <c r="M366" s="252"/>
      <c r="N366" s="253"/>
      <c r="O366" s="253"/>
      <c r="P366" s="253"/>
      <c r="Q366" s="253"/>
      <c r="R366" s="253"/>
      <c r="S366" s="253"/>
      <c r="T366" s="254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55" t="s">
        <v>133</v>
      </c>
      <c r="AU366" s="255" t="s">
        <v>131</v>
      </c>
      <c r="AV366" s="13" t="s">
        <v>131</v>
      </c>
      <c r="AW366" s="13" t="s">
        <v>32</v>
      </c>
      <c r="AX366" s="13" t="s">
        <v>76</v>
      </c>
      <c r="AY366" s="255" t="s">
        <v>124</v>
      </c>
    </row>
    <row r="367" spans="1:51" s="14" customFormat="1" ht="12">
      <c r="A367" s="14"/>
      <c r="B367" s="256"/>
      <c r="C367" s="257"/>
      <c r="D367" s="246" t="s">
        <v>133</v>
      </c>
      <c r="E367" s="258" t="s">
        <v>1</v>
      </c>
      <c r="F367" s="259" t="s">
        <v>666</v>
      </c>
      <c r="G367" s="257"/>
      <c r="H367" s="258" t="s">
        <v>1</v>
      </c>
      <c r="I367" s="260"/>
      <c r="J367" s="257"/>
      <c r="K367" s="257"/>
      <c r="L367" s="261"/>
      <c r="M367" s="262"/>
      <c r="N367" s="263"/>
      <c r="O367" s="263"/>
      <c r="P367" s="263"/>
      <c r="Q367" s="263"/>
      <c r="R367" s="263"/>
      <c r="S367" s="263"/>
      <c r="T367" s="26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65" t="s">
        <v>133</v>
      </c>
      <c r="AU367" s="265" t="s">
        <v>131</v>
      </c>
      <c r="AV367" s="14" t="s">
        <v>81</v>
      </c>
      <c r="AW367" s="14" t="s">
        <v>32</v>
      </c>
      <c r="AX367" s="14" t="s">
        <v>76</v>
      </c>
      <c r="AY367" s="265" t="s">
        <v>124</v>
      </c>
    </row>
    <row r="368" spans="1:51" s="13" customFormat="1" ht="12">
      <c r="A368" s="13"/>
      <c r="B368" s="244"/>
      <c r="C368" s="245"/>
      <c r="D368" s="246" t="s">
        <v>133</v>
      </c>
      <c r="E368" s="247" t="s">
        <v>1</v>
      </c>
      <c r="F368" s="248" t="s">
        <v>166</v>
      </c>
      <c r="G368" s="245"/>
      <c r="H368" s="249">
        <v>8</v>
      </c>
      <c r="I368" s="250"/>
      <c r="J368" s="245"/>
      <c r="K368" s="245"/>
      <c r="L368" s="251"/>
      <c r="M368" s="252"/>
      <c r="N368" s="253"/>
      <c r="O368" s="253"/>
      <c r="P368" s="253"/>
      <c r="Q368" s="253"/>
      <c r="R368" s="253"/>
      <c r="S368" s="253"/>
      <c r="T368" s="254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55" t="s">
        <v>133</v>
      </c>
      <c r="AU368" s="255" t="s">
        <v>131</v>
      </c>
      <c r="AV368" s="13" t="s">
        <v>131</v>
      </c>
      <c r="AW368" s="13" t="s">
        <v>32</v>
      </c>
      <c r="AX368" s="13" t="s">
        <v>76</v>
      </c>
      <c r="AY368" s="255" t="s">
        <v>124</v>
      </c>
    </row>
    <row r="369" spans="1:51" s="15" customFormat="1" ht="12">
      <c r="A369" s="15"/>
      <c r="B369" s="266"/>
      <c r="C369" s="267"/>
      <c r="D369" s="246" t="s">
        <v>133</v>
      </c>
      <c r="E369" s="268" t="s">
        <v>1</v>
      </c>
      <c r="F369" s="269" t="s">
        <v>143</v>
      </c>
      <c r="G369" s="267"/>
      <c r="H369" s="270">
        <v>21</v>
      </c>
      <c r="I369" s="271"/>
      <c r="J369" s="267"/>
      <c r="K369" s="267"/>
      <c r="L369" s="272"/>
      <c r="M369" s="273"/>
      <c r="N369" s="274"/>
      <c r="O369" s="274"/>
      <c r="P369" s="274"/>
      <c r="Q369" s="274"/>
      <c r="R369" s="274"/>
      <c r="S369" s="274"/>
      <c r="T369" s="27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T369" s="276" t="s">
        <v>133</v>
      </c>
      <c r="AU369" s="276" t="s">
        <v>131</v>
      </c>
      <c r="AV369" s="15" t="s">
        <v>130</v>
      </c>
      <c r="AW369" s="15" t="s">
        <v>32</v>
      </c>
      <c r="AX369" s="15" t="s">
        <v>81</v>
      </c>
      <c r="AY369" s="276" t="s">
        <v>124</v>
      </c>
    </row>
    <row r="370" spans="1:65" s="2" customFormat="1" ht="16.5" customHeight="1">
      <c r="A370" s="39"/>
      <c r="B370" s="40"/>
      <c r="C370" s="230" t="s">
        <v>667</v>
      </c>
      <c r="D370" s="230" t="s">
        <v>126</v>
      </c>
      <c r="E370" s="231" t="s">
        <v>668</v>
      </c>
      <c r="F370" s="232" t="s">
        <v>669</v>
      </c>
      <c r="G370" s="233" t="s">
        <v>670</v>
      </c>
      <c r="H370" s="234">
        <v>371.456</v>
      </c>
      <c r="I370" s="235"/>
      <c r="J370" s="236">
        <f>ROUND(I370*H370,2)</f>
        <v>0</v>
      </c>
      <c r="K370" s="237"/>
      <c r="L370" s="45"/>
      <c r="M370" s="238" t="s">
        <v>1</v>
      </c>
      <c r="N370" s="239" t="s">
        <v>42</v>
      </c>
      <c r="O370" s="92"/>
      <c r="P370" s="240">
        <f>O370*H370</f>
        <v>0</v>
      </c>
      <c r="Q370" s="240">
        <v>5E-05</v>
      </c>
      <c r="R370" s="240">
        <f>Q370*H370</f>
        <v>0.0185728</v>
      </c>
      <c r="S370" s="240">
        <v>0</v>
      </c>
      <c r="T370" s="241">
        <f>S370*H370</f>
        <v>0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242" t="s">
        <v>208</v>
      </c>
      <c r="AT370" s="242" t="s">
        <v>126</v>
      </c>
      <c r="AU370" s="242" t="s">
        <v>131</v>
      </c>
      <c r="AY370" s="18" t="s">
        <v>124</v>
      </c>
      <c r="BE370" s="243">
        <f>IF(N370="základní",J370,0)</f>
        <v>0</v>
      </c>
      <c r="BF370" s="243">
        <f>IF(N370="snížená",J370,0)</f>
        <v>0</v>
      </c>
      <c r="BG370" s="243">
        <f>IF(N370="zákl. přenesená",J370,0)</f>
        <v>0</v>
      </c>
      <c r="BH370" s="243">
        <f>IF(N370="sníž. přenesená",J370,0)</f>
        <v>0</v>
      </c>
      <c r="BI370" s="243">
        <f>IF(N370="nulová",J370,0)</f>
        <v>0</v>
      </c>
      <c r="BJ370" s="18" t="s">
        <v>131</v>
      </c>
      <c r="BK370" s="243">
        <f>ROUND(I370*H370,2)</f>
        <v>0</v>
      </c>
      <c r="BL370" s="18" t="s">
        <v>208</v>
      </c>
      <c r="BM370" s="242" t="s">
        <v>671</v>
      </c>
    </row>
    <row r="371" spans="1:51" s="14" customFormat="1" ht="12">
      <c r="A371" s="14"/>
      <c r="B371" s="256"/>
      <c r="C371" s="257"/>
      <c r="D371" s="246" t="s">
        <v>133</v>
      </c>
      <c r="E371" s="258" t="s">
        <v>1</v>
      </c>
      <c r="F371" s="259" t="s">
        <v>672</v>
      </c>
      <c r="G371" s="257"/>
      <c r="H371" s="258" t="s">
        <v>1</v>
      </c>
      <c r="I371" s="260"/>
      <c r="J371" s="257"/>
      <c r="K371" s="257"/>
      <c r="L371" s="261"/>
      <c r="M371" s="262"/>
      <c r="N371" s="263"/>
      <c r="O371" s="263"/>
      <c r="P371" s="263"/>
      <c r="Q371" s="263"/>
      <c r="R371" s="263"/>
      <c r="S371" s="263"/>
      <c r="T371" s="26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65" t="s">
        <v>133</v>
      </c>
      <c r="AU371" s="265" t="s">
        <v>131</v>
      </c>
      <c r="AV371" s="14" t="s">
        <v>81</v>
      </c>
      <c r="AW371" s="14" t="s">
        <v>32</v>
      </c>
      <c r="AX371" s="14" t="s">
        <v>76</v>
      </c>
      <c r="AY371" s="265" t="s">
        <v>124</v>
      </c>
    </row>
    <row r="372" spans="1:51" s="14" customFormat="1" ht="12">
      <c r="A372" s="14"/>
      <c r="B372" s="256"/>
      <c r="C372" s="257"/>
      <c r="D372" s="246" t="s">
        <v>133</v>
      </c>
      <c r="E372" s="258" t="s">
        <v>1</v>
      </c>
      <c r="F372" s="259" t="s">
        <v>665</v>
      </c>
      <c r="G372" s="257"/>
      <c r="H372" s="258" t="s">
        <v>1</v>
      </c>
      <c r="I372" s="260"/>
      <c r="J372" s="257"/>
      <c r="K372" s="257"/>
      <c r="L372" s="261"/>
      <c r="M372" s="262"/>
      <c r="N372" s="263"/>
      <c r="O372" s="263"/>
      <c r="P372" s="263"/>
      <c r="Q372" s="263"/>
      <c r="R372" s="263"/>
      <c r="S372" s="263"/>
      <c r="T372" s="26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65" t="s">
        <v>133</v>
      </c>
      <c r="AU372" s="265" t="s">
        <v>131</v>
      </c>
      <c r="AV372" s="14" t="s">
        <v>81</v>
      </c>
      <c r="AW372" s="14" t="s">
        <v>32</v>
      </c>
      <c r="AX372" s="14" t="s">
        <v>76</v>
      </c>
      <c r="AY372" s="265" t="s">
        <v>124</v>
      </c>
    </row>
    <row r="373" spans="1:51" s="14" customFormat="1" ht="12">
      <c r="A373" s="14"/>
      <c r="B373" s="256"/>
      <c r="C373" s="257"/>
      <c r="D373" s="246" t="s">
        <v>133</v>
      </c>
      <c r="E373" s="258" t="s">
        <v>1</v>
      </c>
      <c r="F373" s="259" t="s">
        <v>673</v>
      </c>
      <c r="G373" s="257"/>
      <c r="H373" s="258" t="s">
        <v>1</v>
      </c>
      <c r="I373" s="260"/>
      <c r="J373" s="257"/>
      <c r="K373" s="257"/>
      <c r="L373" s="261"/>
      <c r="M373" s="262"/>
      <c r="N373" s="263"/>
      <c r="O373" s="263"/>
      <c r="P373" s="263"/>
      <c r="Q373" s="263"/>
      <c r="R373" s="263"/>
      <c r="S373" s="263"/>
      <c r="T373" s="26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65" t="s">
        <v>133</v>
      </c>
      <c r="AU373" s="265" t="s">
        <v>131</v>
      </c>
      <c r="AV373" s="14" t="s">
        <v>81</v>
      </c>
      <c r="AW373" s="14" t="s">
        <v>32</v>
      </c>
      <c r="AX373" s="14" t="s">
        <v>76</v>
      </c>
      <c r="AY373" s="265" t="s">
        <v>124</v>
      </c>
    </row>
    <row r="374" spans="1:51" s="13" customFormat="1" ht="12">
      <c r="A374" s="13"/>
      <c r="B374" s="244"/>
      <c r="C374" s="245"/>
      <c r="D374" s="246" t="s">
        <v>133</v>
      </c>
      <c r="E374" s="247" t="s">
        <v>1</v>
      </c>
      <c r="F374" s="248" t="s">
        <v>674</v>
      </c>
      <c r="G374" s="245"/>
      <c r="H374" s="249">
        <v>193.83</v>
      </c>
      <c r="I374" s="250"/>
      <c r="J374" s="245"/>
      <c r="K374" s="245"/>
      <c r="L374" s="251"/>
      <c r="M374" s="252"/>
      <c r="N374" s="253"/>
      <c r="O374" s="253"/>
      <c r="P374" s="253"/>
      <c r="Q374" s="253"/>
      <c r="R374" s="253"/>
      <c r="S374" s="253"/>
      <c r="T374" s="254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55" t="s">
        <v>133</v>
      </c>
      <c r="AU374" s="255" t="s">
        <v>131</v>
      </c>
      <c r="AV374" s="13" t="s">
        <v>131</v>
      </c>
      <c r="AW374" s="13" t="s">
        <v>32</v>
      </c>
      <c r="AX374" s="13" t="s">
        <v>76</v>
      </c>
      <c r="AY374" s="255" t="s">
        <v>124</v>
      </c>
    </row>
    <row r="375" spans="1:51" s="14" customFormat="1" ht="12">
      <c r="A375" s="14"/>
      <c r="B375" s="256"/>
      <c r="C375" s="257"/>
      <c r="D375" s="246" t="s">
        <v>133</v>
      </c>
      <c r="E375" s="258" t="s">
        <v>1</v>
      </c>
      <c r="F375" s="259" t="s">
        <v>675</v>
      </c>
      <c r="G375" s="257"/>
      <c r="H375" s="258" t="s">
        <v>1</v>
      </c>
      <c r="I375" s="260"/>
      <c r="J375" s="257"/>
      <c r="K375" s="257"/>
      <c r="L375" s="261"/>
      <c r="M375" s="262"/>
      <c r="N375" s="263"/>
      <c r="O375" s="263"/>
      <c r="P375" s="263"/>
      <c r="Q375" s="263"/>
      <c r="R375" s="263"/>
      <c r="S375" s="263"/>
      <c r="T375" s="26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65" t="s">
        <v>133</v>
      </c>
      <c r="AU375" s="265" t="s">
        <v>131</v>
      </c>
      <c r="AV375" s="14" t="s">
        <v>81</v>
      </c>
      <c r="AW375" s="14" t="s">
        <v>32</v>
      </c>
      <c r="AX375" s="14" t="s">
        <v>76</v>
      </c>
      <c r="AY375" s="265" t="s">
        <v>124</v>
      </c>
    </row>
    <row r="376" spans="1:51" s="13" customFormat="1" ht="12">
      <c r="A376" s="13"/>
      <c r="B376" s="244"/>
      <c r="C376" s="245"/>
      <c r="D376" s="246" t="s">
        <v>133</v>
      </c>
      <c r="E376" s="247" t="s">
        <v>1</v>
      </c>
      <c r="F376" s="248" t="s">
        <v>676</v>
      </c>
      <c r="G376" s="245"/>
      <c r="H376" s="249">
        <v>16.128</v>
      </c>
      <c r="I376" s="250"/>
      <c r="J376" s="245"/>
      <c r="K376" s="245"/>
      <c r="L376" s="251"/>
      <c r="M376" s="252"/>
      <c r="N376" s="253"/>
      <c r="O376" s="253"/>
      <c r="P376" s="253"/>
      <c r="Q376" s="253"/>
      <c r="R376" s="253"/>
      <c r="S376" s="253"/>
      <c r="T376" s="254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55" t="s">
        <v>133</v>
      </c>
      <c r="AU376" s="255" t="s">
        <v>131</v>
      </c>
      <c r="AV376" s="13" t="s">
        <v>131</v>
      </c>
      <c r="AW376" s="13" t="s">
        <v>32</v>
      </c>
      <c r="AX376" s="13" t="s">
        <v>76</v>
      </c>
      <c r="AY376" s="255" t="s">
        <v>124</v>
      </c>
    </row>
    <row r="377" spans="1:51" s="16" customFormat="1" ht="12">
      <c r="A377" s="16"/>
      <c r="B377" s="288"/>
      <c r="C377" s="289"/>
      <c r="D377" s="246" t="s">
        <v>133</v>
      </c>
      <c r="E377" s="290" t="s">
        <v>1</v>
      </c>
      <c r="F377" s="291" t="s">
        <v>334</v>
      </c>
      <c r="G377" s="289"/>
      <c r="H377" s="292">
        <v>209.958</v>
      </c>
      <c r="I377" s="293"/>
      <c r="J377" s="289"/>
      <c r="K377" s="289"/>
      <c r="L377" s="294"/>
      <c r="M377" s="295"/>
      <c r="N377" s="296"/>
      <c r="O377" s="296"/>
      <c r="P377" s="296"/>
      <c r="Q377" s="296"/>
      <c r="R377" s="296"/>
      <c r="S377" s="296"/>
      <c r="T377" s="297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T377" s="298" t="s">
        <v>133</v>
      </c>
      <c r="AU377" s="298" t="s">
        <v>131</v>
      </c>
      <c r="AV377" s="16" t="s">
        <v>144</v>
      </c>
      <c r="AW377" s="16" t="s">
        <v>32</v>
      </c>
      <c r="AX377" s="16" t="s">
        <v>76</v>
      </c>
      <c r="AY377" s="298" t="s">
        <v>124</v>
      </c>
    </row>
    <row r="378" spans="1:51" s="14" customFormat="1" ht="12">
      <c r="A378" s="14"/>
      <c r="B378" s="256"/>
      <c r="C378" s="257"/>
      <c r="D378" s="246" t="s">
        <v>133</v>
      </c>
      <c r="E378" s="258" t="s">
        <v>1</v>
      </c>
      <c r="F378" s="259" t="s">
        <v>666</v>
      </c>
      <c r="G378" s="257"/>
      <c r="H378" s="258" t="s">
        <v>1</v>
      </c>
      <c r="I378" s="260"/>
      <c r="J378" s="257"/>
      <c r="K378" s="257"/>
      <c r="L378" s="261"/>
      <c r="M378" s="262"/>
      <c r="N378" s="263"/>
      <c r="O378" s="263"/>
      <c r="P378" s="263"/>
      <c r="Q378" s="263"/>
      <c r="R378" s="263"/>
      <c r="S378" s="263"/>
      <c r="T378" s="26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65" t="s">
        <v>133</v>
      </c>
      <c r="AU378" s="265" t="s">
        <v>131</v>
      </c>
      <c r="AV378" s="14" t="s">
        <v>81</v>
      </c>
      <c r="AW378" s="14" t="s">
        <v>32</v>
      </c>
      <c r="AX378" s="14" t="s">
        <v>76</v>
      </c>
      <c r="AY378" s="265" t="s">
        <v>124</v>
      </c>
    </row>
    <row r="379" spans="1:51" s="13" customFormat="1" ht="12">
      <c r="A379" s="13"/>
      <c r="B379" s="244"/>
      <c r="C379" s="245"/>
      <c r="D379" s="246" t="s">
        <v>133</v>
      </c>
      <c r="E379" s="247" t="s">
        <v>1</v>
      </c>
      <c r="F379" s="248" t="s">
        <v>677</v>
      </c>
      <c r="G379" s="245"/>
      <c r="H379" s="249">
        <v>123.54</v>
      </c>
      <c r="I379" s="250"/>
      <c r="J379" s="245"/>
      <c r="K379" s="245"/>
      <c r="L379" s="251"/>
      <c r="M379" s="252"/>
      <c r="N379" s="253"/>
      <c r="O379" s="253"/>
      <c r="P379" s="253"/>
      <c r="Q379" s="253"/>
      <c r="R379" s="253"/>
      <c r="S379" s="253"/>
      <c r="T379" s="254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55" t="s">
        <v>133</v>
      </c>
      <c r="AU379" s="255" t="s">
        <v>131</v>
      </c>
      <c r="AV379" s="13" t="s">
        <v>131</v>
      </c>
      <c r="AW379" s="13" t="s">
        <v>32</v>
      </c>
      <c r="AX379" s="13" t="s">
        <v>76</v>
      </c>
      <c r="AY379" s="255" t="s">
        <v>124</v>
      </c>
    </row>
    <row r="380" spans="1:51" s="14" customFormat="1" ht="12">
      <c r="A380" s="14"/>
      <c r="B380" s="256"/>
      <c r="C380" s="257"/>
      <c r="D380" s="246" t="s">
        <v>133</v>
      </c>
      <c r="E380" s="258" t="s">
        <v>1</v>
      </c>
      <c r="F380" s="259" t="s">
        <v>678</v>
      </c>
      <c r="G380" s="257"/>
      <c r="H380" s="258" t="s">
        <v>1</v>
      </c>
      <c r="I380" s="260"/>
      <c r="J380" s="257"/>
      <c r="K380" s="257"/>
      <c r="L380" s="261"/>
      <c r="M380" s="262"/>
      <c r="N380" s="263"/>
      <c r="O380" s="263"/>
      <c r="P380" s="263"/>
      <c r="Q380" s="263"/>
      <c r="R380" s="263"/>
      <c r="S380" s="263"/>
      <c r="T380" s="26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65" t="s">
        <v>133</v>
      </c>
      <c r="AU380" s="265" t="s">
        <v>131</v>
      </c>
      <c r="AV380" s="14" t="s">
        <v>81</v>
      </c>
      <c r="AW380" s="14" t="s">
        <v>32</v>
      </c>
      <c r="AX380" s="14" t="s">
        <v>76</v>
      </c>
      <c r="AY380" s="265" t="s">
        <v>124</v>
      </c>
    </row>
    <row r="381" spans="1:51" s="13" customFormat="1" ht="12">
      <c r="A381" s="13"/>
      <c r="B381" s="244"/>
      <c r="C381" s="245"/>
      <c r="D381" s="246" t="s">
        <v>133</v>
      </c>
      <c r="E381" s="247" t="s">
        <v>1</v>
      </c>
      <c r="F381" s="248" t="s">
        <v>679</v>
      </c>
      <c r="G381" s="245"/>
      <c r="H381" s="249">
        <v>23.04</v>
      </c>
      <c r="I381" s="250"/>
      <c r="J381" s="245"/>
      <c r="K381" s="245"/>
      <c r="L381" s="251"/>
      <c r="M381" s="252"/>
      <c r="N381" s="253"/>
      <c r="O381" s="253"/>
      <c r="P381" s="253"/>
      <c r="Q381" s="253"/>
      <c r="R381" s="253"/>
      <c r="S381" s="253"/>
      <c r="T381" s="254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55" t="s">
        <v>133</v>
      </c>
      <c r="AU381" s="255" t="s">
        <v>131</v>
      </c>
      <c r="AV381" s="13" t="s">
        <v>131</v>
      </c>
      <c r="AW381" s="13" t="s">
        <v>32</v>
      </c>
      <c r="AX381" s="13" t="s">
        <v>76</v>
      </c>
      <c r="AY381" s="255" t="s">
        <v>124</v>
      </c>
    </row>
    <row r="382" spans="1:51" s="14" customFormat="1" ht="12">
      <c r="A382" s="14"/>
      <c r="B382" s="256"/>
      <c r="C382" s="257"/>
      <c r="D382" s="246" t="s">
        <v>133</v>
      </c>
      <c r="E382" s="258" t="s">
        <v>1</v>
      </c>
      <c r="F382" s="259" t="s">
        <v>680</v>
      </c>
      <c r="G382" s="257"/>
      <c r="H382" s="258" t="s">
        <v>1</v>
      </c>
      <c r="I382" s="260"/>
      <c r="J382" s="257"/>
      <c r="K382" s="257"/>
      <c r="L382" s="261"/>
      <c r="M382" s="262"/>
      <c r="N382" s="263"/>
      <c r="O382" s="263"/>
      <c r="P382" s="263"/>
      <c r="Q382" s="263"/>
      <c r="R382" s="263"/>
      <c r="S382" s="263"/>
      <c r="T382" s="26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65" t="s">
        <v>133</v>
      </c>
      <c r="AU382" s="265" t="s">
        <v>131</v>
      </c>
      <c r="AV382" s="14" t="s">
        <v>81</v>
      </c>
      <c r="AW382" s="14" t="s">
        <v>32</v>
      </c>
      <c r="AX382" s="14" t="s">
        <v>76</v>
      </c>
      <c r="AY382" s="265" t="s">
        <v>124</v>
      </c>
    </row>
    <row r="383" spans="1:51" s="13" customFormat="1" ht="12">
      <c r="A383" s="13"/>
      <c r="B383" s="244"/>
      <c r="C383" s="245"/>
      <c r="D383" s="246" t="s">
        <v>133</v>
      </c>
      <c r="E383" s="247" t="s">
        <v>1</v>
      </c>
      <c r="F383" s="248" t="s">
        <v>681</v>
      </c>
      <c r="G383" s="245"/>
      <c r="H383" s="249">
        <v>14.918</v>
      </c>
      <c r="I383" s="250"/>
      <c r="J383" s="245"/>
      <c r="K383" s="245"/>
      <c r="L383" s="251"/>
      <c r="M383" s="252"/>
      <c r="N383" s="253"/>
      <c r="O383" s="253"/>
      <c r="P383" s="253"/>
      <c r="Q383" s="253"/>
      <c r="R383" s="253"/>
      <c r="S383" s="253"/>
      <c r="T383" s="254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55" t="s">
        <v>133</v>
      </c>
      <c r="AU383" s="255" t="s">
        <v>131</v>
      </c>
      <c r="AV383" s="13" t="s">
        <v>131</v>
      </c>
      <c r="AW383" s="13" t="s">
        <v>32</v>
      </c>
      <c r="AX383" s="13" t="s">
        <v>76</v>
      </c>
      <c r="AY383" s="255" t="s">
        <v>124</v>
      </c>
    </row>
    <row r="384" spans="1:51" s="16" customFormat="1" ht="12">
      <c r="A384" s="16"/>
      <c r="B384" s="288"/>
      <c r="C384" s="289"/>
      <c r="D384" s="246" t="s">
        <v>133</v>
      </c>
      <c r="E384" s="290" t="s">
        <v>1</v>
      </c>
      <c r="F384" s="291" t="s">
        <v>334</v>
      </c>
      <c r="G384" s="289"/>
      <c r="H384" s="292">
        <v>161.498</v>
      </c>
      <c r="I384" s="293"/>
      <c r="J384" s="289"/>
      <c r="K384" s="289"/>
      <c r="L384" s="294"/>
      <c r="M384" s="295"/>
      <c r="N384" s="296"/>
      <c r="O384" s="296"/>
      <c r="P384" s="296"/>
      <c r="Q384" s="296"/>
      <c r="R384" s="296"/>
      <c r="S384" s="296"/>
      <c r="T384" s="297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T384" s="298" t="s">
        <v>133</v>
      </c>
      <c r="AU384" s="298" t="s">
        <v>131</v>
      </c>
      <c r="AV384" s="16" t="s">
        <v>144</v>
      </c>
      <c r="AW384" s="16" t="s">
        <v>32</v>
      </c>
      <c r="AX384" s="16" t="s">
        <v>76</v>
      </c>
      <c r="AY384" s="298" t="s">
        <v>124</v>
      </c>
    </row>
    <row r="385" spans="1:51" s="15" customFormat="1" ht="12">
      <c r="A385" s="15"/>
      <c r="B385" s="266"/>
      <c r="C385" s="267"/>
      <c r="D385" s="246" t="s">
        <v>133</v>
      </c>
      <c r="E385" s="268" t="s">
        <v>1</v>
      </c>
      <c r="F385" s="269" t="s">
        <v>143</v>
      </c>
      <c r="G385" s="267"/>
      <c r="H385" s="270">
        <v>371.456</v>
      </c>
      <c r="I385" s="271"/>
      <c r="J385" s="267"/>
      <c r="K385" s="267"/>
      <c r="L385" s="272"/>
      <c r="M385" s="273"/>
      <c r="N385" s="274"/>
      <c r="O385" s="274"/>
      <c r="P385" s="274"/>
      <c r="Q385" s="274"/>
      <c r="R385" s="274"/>
      <c r="S385" s="274"/>
      <c r="T385" s="27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T385" s="276" t="s">
        <v>133</v>
      </c>
      <c r="AU385" s="276" t="s">
        <v>131</v>
      </c>
      <c r="AV385" s="15" t="s">
        <v>130</v>
      </c>
      <c r="AW385" s="15" t="s">
        <v>32</v>
      </c>
      <c r="AX385" s="15" t="s">
        <v>81</v>
      </c>
      <c r="AY385" s="276" t="s">
        <v>124</v>
      </c>
    </row>
    <row r="386" spans="1:65" s="2" customFormat="1" ht="16.5" customHeight="1">
      <c r="A386" s="39"/>
      <c r="B386" s="40"/>
      <c r="C386" s="277" t="s">
        <v>682</v>
      </c>
      <c r="D386" s="277" t="s">
        <v>171</v>
      </c>
      <c r="E386" s="278" t="s">
        <v>683</v>
      </c>
      <c r="F386" s="279" t="s">
        <v>684</v>
      </c>
      <c r="G386" s="280" t="s">
        <v>154</v>
      </c>
      <c r="H386" s="281">
        <v>0.349</v>
      </c>
      <c r="I386" s="282"/>
      <c r="J386" s="283">
        <f>ROUND(I386*H386,2)</f>
        <v>0</v>
      </c>
      <c r="K386" s="284"/>
      <c r="L386" s="285"/>
      <c r="M386" s="286" t="s">
        <v>1</v>
      </c>
      <c r="N386" s="287" t="s">
        <v>42</v>
      </c>
      <c r="O386" s="92"/>
      <c r="P386" s="240">
        <f>O386*H386</f>
        <v>0</v>
      </c>
      <c r="Q386" s="240">
        <v>1</v>
      </c>
      <c r="R386" s="240">
        <f>Q386*H386</f>
        <v>0.349</v>
      </c>
      <c r="S386" s="240">
        <v>0</v>
      </c>
      <c r="T386" s="241">
        <f>S386*H386</f>
        <v>0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242" t="s">
        <v>286</v>
      </c>
      <c r="AT386" s="242" t="s">
        <v>171</v>
      </c>
      <c r="AU386" s="242" t="s">
        <v>131</v>
      </c>
      <c r="AY386" s="18" t="s">
        <v>124</v>
      </c>
      <c r="BE386" s="243">
        <f>IF(N386="základní",J386,0)</f>
        <v>0</v>
      </c>
      <c r="BF386" s="243">
        <f>IF(N386="snížená",J386,0)</f>
        <v>0</v>
      </c>
      <c r="BG386" s="243">
        <f>IF(N386="zákl. přenesená",J386,0)</f>
        <v>0</v>
      </c>
      <c r="BH386" s="243">
        <f>IF(N386="sníž. přenesená",J386,0)</f>
        <v>0</v>
      </c>
      <c r="BI386" s="243">
        <f>IF(N386="nulová",J386,0)</f>
        <v>0</v>
      </c>
      <c r="BJ386" s="18" t="s">
        <v>131</v>
      </c>
      <c r="BK386" s="243">
        <f>ROUND(I386*H386,2)</f>
        <v>0</v>
      </c>
      <c r="BL386" s="18" t="s">
        <v>208</v>
      </c>
      <c r="BM386" s="242" t="s">
        <v>685</v>
      </c>
    </row>
    <row r="387" spans="1:51" s="13" customFormat="1" ht="12">
      <c r="A387" s="13"/>
      <c r="B387" s="244"/>
      <c r="C387" s="245"/>
      <c r="D387" s="246" t="s">
        <v>133</v>
      </c>
      <c r="E387" s="247" t="s">
        <v>1</v>
      </c>
      <c r="F387" s="248" t="s">
        <v>686</v>
      </c>
      <c r="G387" s="245"/>
      <c r="H387" s="249">
        <v>0.349</v>
      </c>
      <c r="I387" s="250"/>
      <c r="J387" s="245"/>
      <c r="K387" s="245"/>
      <c r="L387" s="251"/>
      <c r="M387" s="252"/>
      <c r="N387" s="253"/>
      <c r="O387" s="253"/>
      <c r="P387" s="253"/>
      <c r="Q387" s="253"/>
      <c r="R387" s="253"/>
      <c r="S387" s="253"/>
      <c r="T387" s="254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55" t="s">
        <v>133</v>
      </c>
      <c r="AU387" s="255" t="s">
        <v>131</v>
      </c>
      <c r="AV387" s="13" t="s">
        <v>131</v>
      </c>
      <c r="AW387" s="13" t="s">
        <v>32</v>
      </c>
      <c r="AX387" s="13" t="s">
        <v>81</v>
      </c>
      <c r="AY387" s="255" t="s">
        <v>124</v>
      </c>
    </row>
    <row r="388" spans="1:65" s="2" customFormat="1" ht="16.5" customHeight="1">
      <c r="A388" s="39"/>
      <c r="B388" s="40"/>
      <c r="C388" s="277" t="s">
        <v>687</v>
      </c>
      <c r="D388" s="277" t="s">
        <v>171</v>
      </c>
      <c r="E388" s="278" t="s">
        <v>688</v>
      </c>
      <c r="F388" s="279" t="s">
        <v>689</v>
      </c>
      <c r="G388" s="280" t="s">
        <v>154</v>
      </c>
      <c r="H388" s="281">
        <v>0.043</v>
      </c>
      <c r="I388" s="282"/>
      <c r="J388" s="283">
        <f>ROUND(I388*H388,2)</f>
        <v>0</v>
      </c>
      <c r="K388" s="284"/>
      <c r="L388" s="285"/>
      <c r="M388" s="286" t="s">
        <v>1</v>
      </c>
      <c r="N388" s="287" t="s">
        <v>42</v>
      </c>
      <c r="O388" s="92"/>
      <c r="P388" s="240">
        <f>O388*H388</f>
        <v>0</v>
      </c>
      <c r="Q388" s="240">
        <v>1</v>
      </c>
      <c r="R388" s="240">
        <f>Q388*H388</f>
        <v>0.043</v>
      </c>
      <c r="S388" s="240">
        <v>0</v>
      </c>
      <c r="T388" s="241">
        <f>S388*H388</f>
        <v>0</v>
      </c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R388" s="242" t="s">
        <v>286</v>
      </c>
      <c r="AT388" s="242" t="s">
        <v>171</v>
      </c>
      <c r="AU388" s="242" t="s">
        <v>131</v>
      </c>
      <c r="AY388" s="18" t="s">
        <v>124</v>
      </c>
      <c r="BE388" s="243">
        <f>IF(N388="základní",J388,0)</f>
        <v>0</v>
      </c>
      <c r="BF388" s="243">
        <f>IF(N388="snížená",J388,0)</f>
        <v>0</v>
      </c>
      <c r="BG388" s="243">
        <f>IF(N388="zákl. přenesená",J388,0)</f>
        <v>0</v>
      </c>
      <c r="BH388" s="243">
        <f>IF(N388="sníž. přenesená",J388,0)</f>
        <v>0</v>
      </c>
      <c r="BI388" s="243">
        <f>IF(N388="nulová",J388,0)</f>
        <v>0</v>
      </c>
      <c r="BJ388" s="18" t="s">
        <v>131</v>
      </c>
      <c r="BK388" s="243">
        <f>ROUND(I388*H388,2)</f>
        <v>0</v>
      </c>
      <c r="BL388" s="18" t="s">
        <v>208</v>
      </c>
      <c r="BM388" s="242" t="s">
        <v>690</v>
      </c>
    </row>
    <row r="389" spans="1:51" s="13" customFormat="1" ht="12">
      <c r="A389" s="13"/>
      <c r="B389" s="244"/>
      <c r="C389" s="245"/>
      <c r="D389" s="246" t="s">
        <v>133</v>
      </c>
      <c r="E389" s="247" t="s">
        <v>1</v>
      </c>
      <c r="F389" s="248" t="s">
        <v>691</v>
      </c>
      <c r="G389" s="245"/>
      <c r="H389" s="249">
        <v>0.043</v>
      </c>
      <c r="I389" s="250"/>
      <c r="J389" s="245"/>
      <c r="K389" s="245"/>
      <c r="L389" s="251"/>
      <c r="M389" s="252"/>
      <c r="N389" s="253"/>
      <c r="O389" s="253"/>
      <c r="P389" s="253"/>
      <c r="Q389" s="253"/>
      <c r="R389" s="253"/>
      <c r="S389" s="253"/>
      <c r="T389" s="254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55" t="s">
        <v>133</v>
      </c>
      <c r="AU389" s="255" t="s">
        <v>131</v>
      </c>
      <c r="AV389" s="13" t="s">
        <v>131</v>
      </c>
      <c r="AW389" s="13" t="s">
        <v>32</v>
      </c>
      <c r="AX389" s="13" t="s">
        <v>81</v>
      </c>
      <c r="AY389" s="255" t="s">
        <v>124</v>
      </c>
    </row>
    <row r="390" spans="1:65" s="2" customFormat="1" ht="16.5" customHeight="1">
      <c r="A390" s="39"/>
      <c r="B390" s="40"/>
      <c r="C390" s="277" t="s">
        <v>692</v>
      </c>
      <c r="D390" s="277" t="s">
        <v>171</v>
      </c>
      <c r="E390" s="278" t="s">
        <v>693</v>
      </c>
      <c r="F390" s="279" t="s">
        <v>694</v>
      </c>
      <c r="G390" s="280" t="s">
        <v>154</v>
      </c>
      <c r="H390" s="281">
        <v>0.016</v>
      </c>
      <c r="I390" s="282"/>
      <c r="J390" s="283">
        <f>ROUND(I390*H390,2)</f>
        <v>0</v>
      </c>
      <c r="K390" s="284"/>
      <c r="L390" s="285"/>
      <c r="M390" s="286" t="s">
        <v>1</v>
      </c>
      <c r="N390" s="287" t="s">
        <v>42</v>
      </c>
      <c r="O390" s="92"/>
      <c r="P390" s="240">
        <f>O390*H390</f>
        <v>0</v>
      </c>
      <c r="Q390" s="240">
        <v>1</v>
      </c>
      <c r="R390" s="240">
        <f>Q390*H390</f>
        <v>0.016</v>
      </c>
      <c r="S390" s="240">
        <v>0</v>
      </c>
      <c r="T390" s="241">
        <f>S390*H390</f>
        <v>0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242" t="s">
        <v>286</v>
      </c>
      <c r="AT390" s="242" t="s">
        <v>171</v>
      </c>
      <c r="AU390" s="242" t="s">
        <v>131</v>
      </c>
      <c r="AY390" s="18" t="s">
        <v>124</v>
      </c>
      <c r="BE390" s="243">
        <f>IF(N390="základní",J390,0)</f>
        <v>0</v>
      </c>
      <c r="BF390" s="243">
        <f>IF(N390="snížená",J390,0)</f>
        <v>0</v>
      </c>
      <c r="BG390" s="243">
        <f>IF(N390="zákl. přenesená",J390,0)</f>
        <v>0</v>
      </c>
      <c r="BH390" s="243">
        <f>IF(N390="sníž. přenesená",J390,0)</f>
        <v>0</v>
      </c>
      <c r="BI390" s="243">
        <f>IF(N390="nulová",J390,0)</f>
        <v>0</v>
      </c>
      <c r="BJ390" s="18" t="s">
        <v>131</v>
      </c>
      <c r="BK390" s="243">
        <f>ROUND(I390*H390,2)</f>
        <v>0</v>
      </c>
      <c r="BL390" s="18" t="s">
        <v>208</v>
      </c>
      <c r="BM390" s="242" t="s">
        <v>695</v>
      </c>
    </row>
    <row r="391" spans="1:51" s="13" customFormat="1" ht="12">
      <c r="A391" s="13"/>
      <c r="B391" s="244"/>
      <c r="C391" s="245"/>
      <c r="D391" s="246" t="s">
        <v>133</v>
      </c>
      <c r="E391" s="247" t="s">
        <v>1</v>
      </c>
      <c r="F391" s="248" t="s">
        <v>696</v>
      </c>
      <c r="G391" s="245"/>
      <c r="H391" s="249">
        <v>0.016</v>
      </c>
      <c r="I391" s="250"/>
      <c r="J391" s="245"/>
      <c r="K391" s="245"/>
      <c r="L391" s="251"/>
      <c r="M391" s="252"/>
      <c r="N391" s="253"/>
      <c r="O391" s="253"/>
      <c r="P391" s="253"/>
      <c r="Q391" s="253"/>
      <c r="R391" s="253"/>
      <c r="S391" s="253"/>
      <c r="T391" s="254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55" t="s">
        <v>133</v>
      </c>
      <c r="AU391" s="255" t="s">
        <v>131</v>
      </c>
      <c r="AV391" s="13" t="s">
        <v>131</v>
      </c>
      <c r="AW391" s="13" t="s">
        <v>32</v>
      </c>
      <c r="AX391" s="13" t="s">
        <v>81</v>
      </c>
      <c r="AY391" s="255" t="s">
        <v>124</v>
      </c>
    </row>
    <row r="392" spans="1:65" s="2" customFormat="1" ht="16.5" customHeight="1">
      <c r="A392" s="39"/>
      <c r="B392" s="40"/>
      <c r="C392" s="230" t="s">
        <v>697</v>
      </c>
      <c r="D392" s="230" t="s">
        <v>126</v>
      </c>
      <c r="E392" s="231" t="s">
        <v>698</v>
      </c>
      <c r="F392" s="232" t="s">
        <v>699</v>
      </c>
      <c r="G392" s="233" t="s">
        <v>154</v>
      </c>
      <c r="H392" s="234">
        <v>0.428</v>
      </c>
      <c r="I392" s="235"/>
      <c r="J392" s="236">
        <f>ROUND(I392*H392,2)</f>
        <v>0</v>
      </c>
      <c r="K392" s="237"/>
      <c r="L392" s="45"/>
      <c r="M392" s="238" t="s">
        <v>1</v>
      </c>
      <c r="N392" s="239" t="s">
        <v>42</v>
      </c>
      <c r="O392" s="92"/>
      <c r="P392" s="240">
        <f>O392*H392</f>
        <v>0</v>
      </c>
      <c r="Q392" s="240">
        <v>0</v>
      </c>
      <c r="R392" s="240">
        <f>Q392*H392</f>
        <v>0</v>
      </c>
      <c r="S392" s="240">
        <v>0</v>
      </c>
      <c r="T392" s="241">
        <f>S392*H392</f>
        <v>0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242" t="s">
        <v>208</v>
      </c>
      <c r="AT392" s="242" t="s">
        <v>126</v>
      </c>
      <c r="AU392" s="242" t="s">
        <v>131</v>
      </c>
      <c r="AY392" s="18" t="s">
        <v>124</v>
      </c>
      <c r="BE392" s="243">
        <f>IF(N392="základní",J392,0)</f>
        <v>0</v>
      </c>
      <c r="BF392" s="243">
        <f>IF(N392="snížená",J392,0)</f>
        <v>0</v>
      </c>
      <c r="BG392" s="243">
        <f>IF(N392="zákl. přenesená",J392,0)</f>
        <v>0</v>
      </c>
      <c r="BH392" s="243">
        <f>IF(N392="sníž. přenesená",J392,0)</f>
        <v>0</v>
      </c>
      <c r="BI392" s="243">
        <f>IF(N392="nulová",J392,0)</f>
        <v>0</v>
      </c>
      <c r="BJ392" s="18" t="s">
        <v>131</v>
      </c>
      <c r="BK392" s="243">
        <f>ROUND(I392*H392,2)</f>
        <v>0</v>
      </c>
      <c r="BL392" s="18" t="s">
        <v>208</v>
      </c>
      <c r="BM392" s="242" t="s">
        <v>700</v>
      </c>
    </row>
    <row r="393" spans="1:63" s="12" customFormat="1" ht="22.8" customHeight="1">
      <c r="A393" s="12"/>
      <c r="B393" s="214"/>
      <c r="C393" s="215"/>
      <c r="D393" s="216" t="s">
        <v>75</v>
      </c>
      <c r="E393" s="228" t="s">
        <v>701</v>
      </c>
      <c r="F393" s="228" t="s">
        <v>702</v>
      </c>
      <c r="G393" s="215"/>
      <c r="H393" s="215"/>
      <c r="I393" s="218"/>
      <c r="J393" s="229">
        <f>BK393</f>
        <v>0</v>
      </c>
      <c r="K393" s="215"/>
      <c r="L393" s="220"/>
      <c r="M393" s="221"/>
      <c r="N393" s="222"/>
      <c r="O393" s="222"/>
      <c r="P393" s="223">
        <f>SUM(P394:P420)</f>
        <v>0</v>
      </c>
      <c r="Q393" s="222"/>
      <c r="R393" s="223">
        <f>SUM(R394:R420)</f>
        <v>0.8128596999999999</v>
      </c>
      <c r="S393" s="222"/>
      <c r="T393" s="224">
        <f>SUM(T394:T420)</f>
        <v>0</v>
      </c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R393" s="225" t="s">
        <v>131</v>
      </c>
      <c r="AT393" s="226" t="s">
        <v>75</v>
      </c>
      <c r="AU393" s="226" t="s">
        <v>81</v>
      </c>
      <c r="AY393" s="225" t="s">
        <v>124</v>
      </c>
      <c r="BK393" s="227">
        <f>SUM(BK394:BK420)</f>
        <v>0</v>
      </c>
    </row>
    <row r="394" spans="1:65" s="2" customFormat="1" ht="16.5" customHeight="1">
      <c r="A394" s="39"/>
      <c r="B394" s="40"/>
      <c r="C394" s="230" t="s">
        <v>703</v>
      </c>
      <c r="D394" s="230" t="s">
        <v>126</v>
      </c>
      <c r="E394" s="231" t="s">
        <v>704</v>
      </c>
      <c r="F394" s="232" t="s">
        <v>705</v>
      </c>
      <c r="G394" s="233" t="s">
        <v>129</v>
      </c>
      <c r="H394" s="234">
        <v>10.87</v>
      </c>
      <c r="I394" s="235"/>
      <c r="J394" s="236">
        <f>ROUND(I394*H394,2)</f>
        <v>0</v>
      </c>
      <c r="K394" s="237"/>
      <c r="L394" s="45"/>
      <c r="M394" s="238" t="s">
        <v>1</v>
      </c>
      <c r="N394" s="239" t="s">
        <v>42</v>
      </c>
      <c r="O394" s="92"/>
      <c r="P394" s="240">
        <f>O394*H394</f>
        <v>0</v>
      </c>
      <c r="Q394" s="240">
        <v>0</v>
      </c>
      <c r="R394" s="240">
        <f>Q394*H394</f>
        <v>0</v>
      </c>
      <c r="S394" s="240">
        <v>0</v>
      </c>
      <c r="T394" s="241">
        <f>S394*H394</f>
        <v>0</v>
      </c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R394" s="242" t="s">
        <v>208</v>
      </c>
      <c r="AT394" s="242" t="s">
        <v>126</v>
      </c>
      <c r="AU394" s="242" t="s">
        <v>131</v>
      </c>
      <c r="AY394" s="18" t="s">
        <v>124</v>
      </c>
      <c r="BE394" s="243">
        <f>IF(N394="základní",J394,0)</f>
        <v>0</v>
      </c>
      <c r="BF394" s="243">
        <f>IF(N394="snížená",J394,0)</f>
        <v>0</v>
      </c>
      <c r="BG394" s="243">
        <f>IF(N394="zákl. přenesená",J394,0)</f>
        <v>0</v>
      </c>
      <c r="BH394" s="243">
        <f>IF(N394="sníž. přenesená",J394,0)</f>
        <v>0</v>
      </c>
      <c r="BI394" s="243">
        <f>IF(N394="nulová",J394,0)</f>
        <v>0</v>
      </c>
      <c r="BJ394" s="18" t="s">
        <v>131</v>
      </c>
      <c r="BK394" s="243">
        <f>ROUND(I394*H394,2)</f>
        <v>0</v>
      </c>
      <c r="BL394" s="18" t="s">
        <v>208</v>
      </c>
      <c r="BM394" s="242" t="s">
        <v>706</v>
      </c>
    </row>
    <row r="395" spans="1:51" s="13" customFormat="1" ht="12">
      <c r="A395" s="13"/>
      <c r="B395" s="244"/>
      <c r="C395" s="245"/>
      <c r="D395" s="246" t="s">
        <v>133</v>
      </c>
      <c r="E395" s="247" t="s">
        <v>1</v>
      </c>
      <c r="F395" s="248" t="s">
        <v>707</v>
      </c>
      <c r="G395" s="245"/>
      <c r="H395" s="249">
        <v>10.87</v>
      </c>
      <c r="I395" s="250"/>
      <c r="J395" s="245"/>
      <c r="K395" s="245"/>
      <c r="L395" s="251"/>
      <c r="M395" s="252"/>
      <c r="N395" s="253"/>
      <c r="O395" s="253"/>
      <c r="P395" s="253"/>
      <c r="Q395" s="253"/>
      <c r="R395" s="253"/>
      <c r="S395" s="253"/>
      <c r="T395" s="254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55" t="s">
        <v>133</v>
      </c>
      <c r="AU395" s="255" t="s">
        <v>131</v>
      </c>
      <c r="AV395" s="13" t="s">
        <v>131</v>
      </c>
      <c r="AW395" s="13" t="s">
        <v>32</v>
      </c>
      <c r="AX395" s="13" t="s">
        <v>81</v>
      </c>
      <c r="AY395" s="255" t="s">
        <v>124</v>
      </c>
    </row>
    <row r="396" spans="1:65" s="2" customFormat="1" ht="16.5" customHeight="1">
      <c r="A396" s="39"/>
      <c r="B396" s="40"/>
      <c r="C396" s="230" t="s">
        <v>708</v>
      </c>
      <c r="D396" s="230" t="s">
        <v>126</v>
      </c>
      <c r="E396" s="231" t="s">
        <v>709</v>
      </c>
      <c r="F396" s="232" t="s">
        <v>710</v>
      </c>
      <c r="G396" s="233" t="s">
        <v>129</v>
      </c>
      <c r="H396" s="234">
        <v>10.87</v>
      </c>
      <c r="I396" s="235"/>
      <c r="J396" s="236">
        <f>ROUND(I396*H396,2)</f>
        <v>0</v>
      </c>
      <c r="K396" s="237"/>
      <c r="L396" s="45"/>
      <c r="M396" s="238" t="s">
        <v>1</v>
      </c>
      <c r="N396" s="239" t="s">
        <v>42</v>
      </c>
      <c r="O396" s="92"/>
      <c r="P396" s="240">
        <f>O396*H396</f>
        <v>0</v>
      </c>
      <c r="Q396" s="240">
        <v>0.0003</v>
      </c>
      <c r="R396" s="240">
        <f>Q396*H396</f>
        <v>0.0032609999999999996</v>
      </c>
      <c r="S396" s="240">
        <v>0</v>
      </c>
      <c r="T396" s="241">
        <f>S396*H396</f>
        <v>0</v>
      </c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R396" s="242" t="s">
        <v>208</v>
      </c>
      <c r="AT396" s="242" t="s">
        <v>126</v>
      </c>
      <c r="AU396" s="242" t="s">
        <v>131</v>
      </c>
      <c r="AY396" s="18" t="s">
        <v>124</v>
      </c>
      <c r="BE396" s="243">
        <f>IF(N396="základní",J396,0)</f>
        <v>0</v>
      </c>
      <c r="BF396" s="243">
        <f>IF(N396="snížená",J396,0)</f>
        <v>0</v>
      </c>
      <c r="BG396" s="243">
        <f>IF(N396="zákl. přenesená",J396,0)</f>
        <v>0</v>
      </c>
      <c r="BH396" s="243">
        <f>IF(N396="sníž. přenesená",J396,0)</f>
        <v>0</v>
      </c>
      <c r="BI396" s="243">
        <f>IF(N396="nulová",J396,0)</f>
        <v>0</v>
      </c>
      <c r="BJ396" s="18" t="s">
        <v>131</v>
      </c>
      <c r="BK396" s="243">
        <f>ROUND(I396*H396,2)</f>
        <v>0</v>
      </c>
      <c r="BL396" s="18" t="s">
        <v>208</v>
      </c>
      <c r="BM396" s="242" t="s">
        <v>711</v>
      </c>
    </row>
    <row r="397" spans="1:51" s="13" customFormat="1" ht="12">
      <c r="A397" s="13"/>
      <c r="B397" s="244"/>
      <c r="C397" s="245"/>
      <c r="D397" s="246" t="s">
        <v>133</v>
      </c>
      <c r="E397" s="247" t="s">
        <v>1</v>
      </c>
      <c r="F397" s="248" t="s">
        <v>712</v>
      </c>
      <c r="G397" s="245"/>
      <c r="H397" s="249">
        <v>10.87</v>
      </c>
      <c r="I397" s="250"/>
      <c r="J397" s="245"/>
      <c r="K397" s="245"/>
      <c r="L397" s="251"/>
      <c r="M397" s="252"/>
      <c r="N397" s="253"/>
      <c r="O397" s="253"/>
      <c r="P397" s="253"/>
      <c r="Q397" s="253"/>
      <c r="R397" s="253"/>
      <c r="S397" s="253"/>
      <c r="T397" s="254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55" t="s">
        <v>133</v>
      </c>
      <c r="AU397" s="255" t="s">
        <v>131</v>
      </c>
      <c r="AV397" s="13" t="s">
        <v>131</v>
      </c>
      <c r="AW397" s="13" t="s">
        <v>32</v>
      </c>
      <c r="AX397" s="13" t="s">
        <v>81</v>
      </c>
      <c r="AY397" s="255" t="s">
        <v>124</v>
      </c>
    </row>
    <row r="398" spans="1:65" s="2" customFormat="1" ht="16.5" customHeight="1">
      <c r="A398" s="39"/>
      <c r="B398" s="40"/>
      <c r="C398" s="230" t="s">
        <v>713</v>
      </c>
      <c r="D398" s="230" t="s">
        <v>126</v>
      </c>
      <c r="E398" s="231" t="s">
        <v>714</v>
      </c>
      <c r="F398" s="232" t="s">
        <v>715</v>
      </c>
      <c r="G398" s="233" t="s">
        <v>129</v>
      </c>
      <c r="H398" s="234">
        <v>10.87</v>
      </c>
      <c r="I398" s="235"/>
      <c r="J398" s="236">
        <f>ROUND(I398*H398,2)</f>
        <v>0</v>
      </c>
      <c r="K398" s="237"/>
      <c r="L398" s="45"/>
      <c r="M398" s="238" t="s">
        <v>1</v>
      </c>
      <c r="N398" s="239" t="s">
        <v>42</v>
      </c>
      <c r="O398" s="92"/>
      <c r="P398" s="240">
        <f>O398*H398</f>
        <v>0</v>
      </c>
      <c r="Q398" s="240">
        <v>0.00455</v>
      </c>
      <c r="R398" s="240">
        <f>Q398*H398</f>
        <v>0.049458499999999996</v>
      </c>
      <c r="S398" s="240">
        <v>0</v>
      </c>
      <c r="T398" s="241">
        <f>S398*H398</f>
        <v>0</v>
      </c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R398" s="242" t="s">
        <v>208</v>
      </c>
      <c r="AT398" s="242" t="s">
        <v>126</v>
      </c>
      <c r="AU398" s="242" t="s">
        <v>131</v>
      </c>
      <c r="AY398" s="18" t="s">
        <v>124</v>
      </c>
      <c r="BE398" s="243">
        <f>IF(N398="základní",J398,0)</f>
        <v>0</v>
      </c>
      <c r="BF398" s="243">
        <f>IF(N398="snížená",J398,0)</f>
        <v>0</v>
      </c>
      <c r="BG398" s="243">
        <f>IF(N398="zákl. přenesená",J398,0)</f>
        <v>0</v>
      </c>
      <c r="BH398" s="243">
        <f>IF(N398="sníž. přenesená",J398,0)</f>
        <v>0</v>
      </c>
      <c r="BI398" s="243">
        <f>IF(N398="nulová",J398,0)</f>
        <v>0</v>
      </c>
      <c r="BJ398" s="18" t="s">
        <v>131</v>
      </c>
      <c r="BK398" s="243">
        <f>ROUND(I398*H398,2)</f>
        <v>0</v>
      </c>
      <c r="BL398" s="18" t="s">
        <v>208</v>
      </c>
      <c r="BM398" s="242" t="s">
        <v>716</v>
      </c>
    </row>
    <row r="399" spans="1:65" s="2" customFormat="1" ht="16.5" customHeight="1">
      <c r="A399" s="39"/>
      <c r="B399" s="40"/>
      <c r="C399" s="230" t="s">
        <v>717</v>
      </c>
      <c r="D399" s="230" t="s">
        <v>126</v>
      </c>
      <c r="E399" s="231" t="s">
        <v>718</v>
      </c>
      <c r="F399" s="232" t="s">
        <v>719</v>
      </c>
      <c r="G399" s="233" t="s">
        <v>178</v>
      </c>
      <c r="H399" s="234">
        <v>12.6</v>
      </c>
      <c r="I399" s="235"/>
      <c r="J399" s="236">
        <f>ROUND(I399*H399,2)</f>
        <v>0</v>
      </c>
      <c r="K399" s="237"/>
      <c r="L399" s="45"/>
      <c r="M399" s="238" t="s">
        <v>1</v>
      </c>
      <c r="N399" s="239" t="s">
        <v>42</v>
      </c>
      <c r="O399" s="92"/>
      <c r="P399" s="240">
        <f>O399*H399</f>
        <v>0</v>
      </c>
      <c r="Q399" s="240">
        <v>0.00034</v>
      </c>
      <c r="R399" s="240">
        <f>Q399*H399</f>
        <v>0.0042840000000000005</v>
      </c>
      <c r="S399" s="240">
        <v>0</v>
      </c>
      <c r="T399" s="241">
        <f>S399*H399</f>
        <v>0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R399" s="242" t="s">
        <v>208</v>
      </c>
      <c r="AT399" s="242" t="s">
        <v>126</v>
      </c>
      <c r="AU399" s="242" t="s">
        <v>131</v>
      </c>
      <c r="AY399" s="18" t="s">
        <v>124</v>
      </c>
      <c r="BE399" s="243">
        <f>IF(N399="základní",J399,0)</f>
        <v>0</v>
      </c>
      <c r="BF399" s="243">
        <f>IF(N399="snížená",J399,0)</f>
        <v>0</v>
      </c>
      <c r="BG399" s="243">
        <f>IF(N399="zákl. přenesená",J399,0)</f>
        <v>0</v>
      </c>
      <c r="BH399" s="243">
        <f>IF(N399="sníž. přenesená",J399,0)</f>
        <v>0</v>
      </c>
      <c r="BI399" s="243">
        <f>IF(N399="nulová",J399,0)</f>
        <v>0</v>
      </c>
      <c r="BJ399" s="18" t="s">
        <v>131</v>
      </c>
      <c r="BK399" s="243">
        <f>ROUND(I399*H399,2)</f>
        <v>0</v>
      </c>
      <c r="BL399" s="18" t="s">
        <v>208</v>
      </c>
      <c r="BM399" s="242" t="s">
        <v>720</v>
      </c>
    </row>
    <row r="400" spans="1:51" s="13" customFormat="1" ht="12">
      <c r="A400" s="13"/>
      <c r="B400" s="244"/>
      <c r="C400" s="245"/>
      <c r="D400" s="246" t="s">
        <v>133</v>
      </c>
      <c r="E400" s="247" t="s">
        <v>1</v>
      </c>
      <c r="F400" s="248" t="s">
        <v>721</v>
      </c>
      <c r="G400" s="245"/>
      <c r="H400" s="249">
        <v>12.6</v>
      </c>
      <c r="I400" s="250"/>
      <c r="J400" s="245"/>
      <c r="K400" s="245"/>
      <c r="L400" s="251"/>
      <c r="M400" s="252"/>
      <c r="N400" s="253"/>
      <c r="O400" s="253"/>
      <c r="P400" s="253"/>
      <c r="Q400" s="253"/>
      <c r="R400" s="253"/>
      <c r="S400" s="253"/>
      <c r="T400" s="254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55" t="s">
        <v>133</v>
      </c>
      <c r="AU400" s="255" t="s">
        <v>131</v>
      </c>
      <c r="AV400" s="13" t="s">
        <v>131</v>
      </c>
      <c r="AW400" s="13" t="s">
        <v>32</v>
      </c>
      <c r="AX400" s="13" t="s">
        <v>81</v>
      </c>
      <c r="AY400" s="255" t="s">
        <v>124</v>
      </c>
    </row>
    <row r="401" spans="1:65" s="2" customFormat="1" ht="16.5" customHeight="1">
      <c r="A401" s="39"/>
      <c r="B401" s="40"/>
      <c r="C401" s="277" t="s">
        <v>722</v>
      </c>
      <c r="D401" s="277" t="s">
        <v>171</v>
      </c>
      <c r="E401" s="278" t="s">
        <v>723</v>
      </c>
      <c r="F401" s="279" t="s">
        <v>724</v>
      </c>
      <c r="G401" s="280" t="s">
        <v>178</v>
      </c>
      <c r="H401" s="281">
        <v>13.86</v>
      </c>
      <c r="I401" s="282"/>
      <c r="J401" s="283">
        <f>ROUND(I401*H401,2)</f>
        <v>0</v>
      </c>
      <c r="K401" s="284"/>
      <c r="L401" s="285"/>
      <c r="M401" s="286" t="s">
        <v>1</v>
      </c>
      <c r="N401" s="287" t="s">
        <v>42</v>
      </c>
      <c r="O401" s="92"/>
      <c r="P401" s="240">
        <f>O401*H401</f>
        <v>0</v>
      </c>
      <c r="Q401" s="240">
        <v>0.00112</v>
      </c>
      <c r="R401" s="240">
        <f>Q401*H401</f>
        <v>0.015523199999999997</v>
      </c>
      <c r="S401" s="240">
        <v>0</v>
      </c>
      <c r="T401" s="241">
        <f>S401*H401</f>
        <v>0</v>
      </c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R401" s="242" t="s">
        <v>286</v>
      </c>
      <c r="AT401" s="242" t="s">
        <v>171</v>
      </c>
      <c r="AU401" s="242" t="s">
        <v>131</v>
      </c>
      <c r="AY401" s="18" t="s">
        <v>124</v>
      </c>
      <c r="BE401" s="243">
        <f>IF(N401="základní",J401,0)</f>
        <v>0</v>
      </c>
      <c r="BF401" s="243">
        <f>IF(N401="snížená",J401,0)</f>
        <v>0</v>
      </c>
      <c r="BG401" s="243">
        <f>IF(N401="zákl. přenesená",J401,0)</f>
        <v>0</v>
      </c>
      <c r="BH401" s="243">
        <f>IF(N401="sníž. přenesená",J401,0)</f>
        <v>0</v>
      </c>
      <c r="BI401" s="243">
        <f>IF(N401="nulová",J401,0)</f>
        <v>0</v>
      </c>
      <c r="BJ401" s="18" t="s">
        <v>131</v>
      </c>
      <c r="BK401" s="243">
        <f>ROUND(I401*H401,2)</f>
        <v>0</v>
      </c>
      <c r="BL401" s="18" t="s">
        <v>208</v>
      </c>
      <c r="BM401" s="242" t="s">
        <v>725</v>
      </c>
    </row>
    <row r="402" spans="1:51" s="13" customFormat="1" ht="12">
      <c r="A402" s="13"/>
      <c r="B402" s="244"/>
      <c r="C402" s="245"/>
      <c r="D402" s="246" t="s">
        <v>133</v>
      </c>
      <c r="E402" s="245"/>
      <c r="F402" s="248" t="s">
        <v>726</v>
      </c>
      <c r="G402" s="245"/>
      <c r="H402" s="249">
        <v>13.86</v>
      </c>
      <c r="I402" s="250"/>
      <c r="J402" s="245"/>
      <c r="K402" s="245"/>
      <c r="L402" s="251"/>
      <c r="M402" s="252"/>
      <c r="N402" s="253"/>
      <c r="O402" s="253"/>
      <c r="P402" s="253"/>
      <c r="Q402" s="253"/>
      <c r="R402" s="253"/>
      <c r="S402" s="253"/>
      <c r="T402" s="254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55" t="s">
        <v>133</v>
      </c>
      <c r="AU402" s="255" t="s">
        <v>131</v>
      </c>
      <c r="AV402" s="13" t="s">
        <v>131</v>
      </c>
      <c r="AW402" s="13" t="s">
        <v>4</v>
      </c>
      <c r="AX402" s="13" t="s">
        <v>81</v>
      </c>
      <c r="AY402" s="255" t="s">
        <v>124</v>
      </c>
    </row>
    <row r="403" spans="1:65" s="2" customFormat="1" ht="16.5" customHeight="1">
      <c r="A403" s="39"/>
      <c r="B403" s="40"/>
      <c r="C403" s="230" t="s">
        <v>727</v>
      </c>
      <c r="D403" s="230" t="s">
        <v>126</v>
      </c>
      <c r="E403" s="231" t="s">
        <v>728</v>
      </c>
      <c r="F403" s="232" t="s">
        <v>729</v>
      </c>
      <c r="G403" s="233" t="s">
        <v>178</v>
      </c>
      <c r="H403" s="234">
        <v>11</v>
      </c>
      <c r="I403" s="235"/>
      <c r="J403" s="236">
        <f>ROUND(I403*H403,2)</f>
        <v>0</v>
      </c>
      <c r="K403" s="237"/>
      <c r="L403" s="45"/>
      <c r="M403" s="238" t="s">
        <v>1</v>
      </c>
      <c r="N403" s="239" t="s">
        <v>42</v>
      </c>
      <c r="O403" s="92"/>
      <c r="P403" s="240">
        <f>O403*H403</f>
        <v>0</v>
      </c>
      <c r="Q403" s="240">
        <v>0.00043</v>
      </c>
      <c r="R403" s="240">
        <f>Q403*H403</f>
        <v>0.00473</v>
      </c>
      <c r="S403" s="240">
        <v>0</v>
      </c>
      <c r="T403" s="241">
        <f>S403*H403</f>
        <v>0</v>
      </c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R403" s="242" t="s">
        <v>208</v>
      </c>
      <c r="AT403" s="242" t="s">
        <v>126</v>
      </c>
      <c r="AU403" s="242" t="s">
        <v>131</v>
      </c>
      <c r="AY403" s="18" t="s">
        <v>124</v>
      </c>
      <c r="BE403" s="243">
        <f>IF(N403="základní",J403,0)</f>
        <v>0</v>
      </c>
      <c r="BF403" s="243">
        <f>IF(N403="snížená",J403,0)</f>
        <v>0</v>
      </c>
      <c r="BG403" s="243">
        <f>IF(N403="zákl. přenesená",J403,0)</f>
        <v>0</v>
      </c>
      <c r="BH403" s="243">
        <f>IF(N403="sníž. přenesená",J403,0)</f>
        <v>0</v>
      </c>
      <c r="BI403" s="243">
        <f>IF(N403="nulová",J403,0)</f>
        <v>0</v>
      </c>
      <c r="BJ403" s="18" t="s">
        <v>131</v>
      </c>
      <c r="BK403" s="243">
        <f>ROUND(I403*H403,2)</f>
        <v>0</v>
      </c>
      <c r="BL403" s="18" t="s">
        <v>208</v>
      </c>
      <c r="BM403" s="242" t="s">
        <v>730</v>
      </c>
    </row>
    <row r="404" spans="1:65" s="2" customFormat="1" ht="16.5" customHeight="1">
      <c r="A404" s="39"/>
      <c r="B404" s="40"/>
      <c r="C404" s="277" t="s">
        <v>731</v>
      </c>
      <c r="D404" s="277" t="s">
        <v>171</v>
      </c>
      <c r="E404" s="278" t="s">
        <v>732</v>
      </c>
      <c r="F404" s="279" t="s">
        <v>733</v>
      </c>
      <c r="G404" s="280" t="s">
        <v>200</v>
      </c>
      <c r="H404" s="281">
        <v>36</v>
      </c>
      <c r="I404" s="282"/>
      <c r="J404" s="283">
        <f>ROUND(I404*H404,2)</f>
        <v>0</v>
      </c>
      <c r="K404" s="284"/>
      <c r="L404" s="285"/>
      <c r="M404" s="286" t="s">
        <v>1</v>
      </c>
      <c r="N404" s="287" t="s">
        <v>42</v>
      </c>
      <c r="O404" s="92"/>
      <c r="P404" s="240">
        <f>O404*H404</f>
        <v>0</v>
      </c>
      <c r="Q404" s="240">
        <v>0.00047</v>
      </c>
      <c r="R404" s="240">
        <f>Q404*H404</f>
        <v>0.01692</v>
      </c>
      <c r="S404" s="240">
        <v>0</v>
      </c>
      <c r="T404" s="241">
        <f>S404*H404</f>
        <v>0</v>
      </c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R404" s="242" t="s">
        <v>286</v>
      </c>
      <c r="AT404" s="242" t="s">
        <v>171</v>
      </c>
      <c r="AU404" s="242" t="s">
        <v>131</v>
      </c>
      <c r="AY404" s="18" t="s">
        <v>124</v>
      </c>
      <c r="BE404" s="243">
        <f>IF(N404="základní",J404,0)</f>
        <v>0</v>
      </c>
      <c r="BF404" s="243">
        <f>IF(N404="snížená",J404,0)</f>
        <v>0</v>
      </c>
      <c r="BG404" s="243">
        <f>IF(N404="zákl. přenesená",J404,0)</f>
        <v>0</v>
      </c>
      <c r="BH404" s="243">
        <f>IF(N404="sníž. přenesená",J404,0)</f>
        <v>0</v>
      </c>
      <c r="BI404" s="243">
        <f>IF(N404="nulová",J404,0)</f>
        <v>0</v>
      </c>
      <c r="BJ404" s="18" t="s">
        <v>131</v>
      </c>
      <c r="BK404" s="243">
        <f>ROUND(I404*H404,2)</f>
        <v>0</v>
      </c>
      <c r="BL404" s="18" t="s">
        <v>208</v>
      </c>
      <c r="BM404" s="242" t="s">
        <v>734</v>
      </c>
    </row>
    <row r="405" spans="1:65" s="2" customFormat="1" ht="16.5" customHeight="1">
      <c r="A405" s="39"/>
      <c r="B405" s="40"/>
      <c r="C405" s="230" t="s">
        <v>735</v>
      </c>
      <c r="D405" s="230" t="s">
        <v>126</v>
      </c>
      <c r="E405" s="231" t="s">
        <v>736</v>
      </c>
      <c r="F405" s="232" t="s">
        <v>737</v>
      </c>
      <c r="G405" s="233" t="s">
        <v>129</v>
      </c>
      <c r="H405" s="234">
        <v>2.07</v>
      </c>
      <c r="I405" s="235"/>
      <c r="J405" s="236">
        <f>ROUND(I405*H405,2)</f>
        <v>0</v>
      </c>
      <c r="K405" s="237"/>
      <c r="L405" s="45"/>
      <c r="M405" s="238" t="s">
        <v>1</v>
      </c>
      <c r="N405" s="239" t="s">
        <v>42</v>
      </c>
      <c r="O405" s="92"/>
      <c r="P405" s="240">
        <f>O405*H405</f>
        <v>0</v>
      </c>
      <c r="Q405" s="240">
        <v>0.0415</v>
      </c>
      <c r="R405" s="240">
        <f>Q405*H405</f>
        <v>0.085905</v>
      </c>
      <c r="S405" s="240">
        <v>0</v>
      </c>
      <c r="T405" s="241">
        <f>S405*H405</f>
        <v>0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42" t="s">
        <v>208</v>
      </c>
      <c r="AT405" s="242" t="s">
        <v>126</v>
      </c>
      <c r="AU405" s="242" t="s">
        <v>131</v>
      </c>
      <c r="AY405" s="18" t="s">
        <v>124</v>
      </c>
      <c r="BE405" s="243">
        <f>IF(N405="základní",J405,0)</f>
        <v>0</v>
      </c>
      <c r="BF405" s="243">
        <f>IF(N405="snížená",J405,0)</f>
        <v>0</v>
      </c>
      <c r="BG405" s="243">
        <f>IF(N405="zákl. přenesená",J405,0)</f>
        <v>0</v>
      </c>
      <c r="BH405" s="243">
        <f>IF(N405="sníž. přenesená",J405,0)</f>
        <v>0</v>
      </c>
      <c r="BI405" s="243">
        <f>IF(N405="nulová",J405,0)</f>
        <v>0</v>
      </c>
      <c r="BJ405" s="18" t="s">
        <v>131</v>
      </c>
      <c r="BK405" s="243">
        <f>ROUND(I405*H405,2)</f>
        <v>0</v>
      </c>
      <c r="BL405" s="18" t="s">
        <v>208</v>
      </c>
      <c r="BM405" s="242" t="s">
        <v>738</v>
      </c>
    </row>
    <row r="406" spans="1:51" s="13" customFormat="1" ht="12">
      <c r="A406" s="13"/>
      <c r="B406" s="244"/>
      <c r="C406" s="245"/>
      <c r="D406" s="246" t="s">
        <v>133</v>
      </c>
      <c r="E406" s="247" t="s">
        <v>1</v>
      </c>
      <c r="F406" s="248" t="s">
        <v>739</v>
      </c>
      <c r="G406" s="245"/>
      <c r="H406" s="249">
        <v>2.07</v>
      </c>
      <c r="I406" s="250"/>
      <c r="J406" s="245"/>
      <c r="K406" s="245"/>
      <c r="L406" s="251"/>
      <c r="M406" s="252"/>
      <c r="N406" s="253"/>
      <c r="O406" s="253"/>
      <c r="P406" s="253"/>
      <c r="Q406" s="253"/>
      <c r="R406" s="253"/>
      <c r="S406" s="253"/>
      <c r="T406" s="254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55" t="s">
        <v>133</v>
      </c>
      <c r="AU406" s="255" t="s">
        <v>131</v>
      </c>
      <c r="AV406" s="13" t="s">
        <v>131</v>
      </c>
      <c r="AW406" s="13" t="s">
        <v>32</v>
      </c>
      <c r="AX406" s="13" t="s">
        <v>81</v>
      </c>
      <c r="AY406" s="255" t="s">
        <v>124</v>
      </c>
    </row>
    <row r="407" spans="1:65" s="2" customFormat="1" ht="16.5" customHeight="1">
      <c r="A407" s="39"/>
      <c r="B407" s="40"/>
      <c r="C407" s="277" t="s">
        <v>740</v>
      </c>
      <c r="D407" s="277" t="s">
        <v>171</v>
      </c>
      <c r="E407" s="278" t="s">
        <v>741</v>
      </c>
      <c r="F407" s="279" t="s">
        <v>742</v>
      </c>
      <c r="G407" s="280" t="s">
        <v>129</v>
      </c>
      <c r="H407" s="281">
        <v>2.663</v>
      </c>
      <c r="I407" s="282"/>
      <c r="J407" s="283">
        <f>ROUND(I407*H407,2)</f>
        <v>0</v>
      </c>
      <c r="K407" s="284"/>
      <c r="L407" s="285"/>
      <c r="M407" s="286" t="s">
        <v>1</v>
      </c>
      <c r="N407" s="287" t="s">
        <v>42</v>
      </c>
      <c r="O407" s="92"/>
      <c r="P407" s="240">
        <f>O407*H407</f>
        <v>0</v>
      </c>
      <c r="Q407" s="240">
        <v>0.091</v>
      </c>
      <c r="R407" s="240">
        <f>Q407*H407</f>
        <v>0.24233299999999997</v>
      </c>
      <c r="S407" s="240">
        <v>0</v>
      </c>
      <c r="T407" s="241">
        <f>S407*H407</f>
        <v>0</v>
      </c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R407" s="242" t="s">
        <v>286</v>
      </c>
      <c r="AT407" s="242" t="s">
        <v>171</v>
      </c>
      <c r="AU407" s="242" t="s">
        <v>131</v>
      </c>
      <c r="AY407" s="18" t="s">
        <v>124</v>
      </c>
      <c r="BE407" s="243">
        <f>IF(N407="základní",J407,0)</f>
        <v>0</v>
      </c>
      <c r="BF407" s="243">
        <f>IF(N407="snížená",J407,0)</f>
        <v>0</v>
      </c>
      <c r="BG407" s="243">
        <f>IF(N407="zákl. přenesená",J407,0)</f>
        <v>0</v>
      </c>
      <c r="BH407" s="243">
        <f>IF(N407="sníž. přenesená",J407,0)</f>
        <v>0</v>
      </c>
      <c r="BI407" s="243">
        <f>IF(N407="nulová",J407,0)</f>
        <v>0</v>
      </c>
      <c r="BJ407" s="18" t="s">
        <v>131</v>
      </c>
      <c r="BK407" s="243">
        <f>ROUND(I407*H407,2)</f>
        <v>0</v>
      </c>
      <c r="BL407" s="18" t="s">
        <v>208</v>
      </c>
      <c r="BM407" s="242" t="s">
        <v>743</v>
      </c>
    </row>
    <row r="408" spans="1:51" s="13" customFormat="1" ht="12">
      <c r="A408" s="13"/>
      <c r="B408" s="244"/>
      <c r="C408" s="245"/>
      <c r="D408" s="246" t="s">
        <v>133</v>
      </c>
      <c r="E408" s="245"/>
      <c r="F408" s="248" t="s">
        <v>744</v>
      </c>
      <c r="G408" s="245"/>
      <c r="H408" s="249">
        <v>2.663</v>
      </c>
      <c r="I408" s="250"/>
      <c r="J408" s="245"/>
      <c r="K408" s="245"/>
      <c r="L408" s="251"/>
      <c r="M408" s="252"/>
      <c r="N408" s="253"/>
      <c r="O408" s="253"/>
      <c r="P408" s="253"/>
      <c r="Q408" s="253"/>
      <c r="R408" s="253"/>
      <c r="S408" s="253"/>
      <c r="T408" s="254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55" t="s">
        <v>133</v>
      </c>
      <c r="AU408" s="255" t="s">
        <v>131</v>
      </c>
      <c r="AV408" s="13" t="s">
        <v>131</v>
      </c>
      <c r="AW408" s="13" t="s">
        <v>4</v>
      </c>
      <c r="AX408" s="13" t="s">
        <v>81</v>
      </c>
      <c r="AY408" s="255" t="s">
        <v>124</v>
      </c>
    </row>
    <row r="409" spans="1:65" s="2" customFormat="1" ht="16.5" customHeight="1">
      <c r="A409" s="39"/>
      <c r="B409" s="40"/>
      <c r="C409" s="230" t="s">
        <v>745</v>
      </c>
      <c r="D409" s="230" t="s">
        <v>126</v>
      </c>
      <c r="E409" s="231" t="s">
        <v>746</v>
      </c>
      <c r="F409" s="232" t="s">
        <v>747</v>
      </c>
      <c r="G409" s="233" t="s">
        <v>129</v>
      </c>
      <c r="H409" s="234">
        <v>8.8</v>
      </c>
      <c r="I409" s="235"/>
      <c r="J409" s="236">
        <f>ROUND(I409*H409,2)</f>
        <v>0</v>
      </c>
      <c r="K409" s="237"/>
      <c r="L409" s="45"/>
      <c r="M409" s="238" t="s">
        <v>1</v>
      </c>
      <c r="N409" s="239" t="s">
        <v>42</v>
      </c>
      <c r="O409" s="92"/>
      <c r="P409" s="240">
        <f>O409*H409</f>
        <v>0</v>
      </c>
      <c r="Q409" s="240">
        <v>0.0058</v>
      </c>
      <c r="R409" s="240">
        <f>Q409*H409</f>
        <v>0.05104</v>
      </c>
      <c r="S409" s="240">
        <v>0</v>
      </c>
      <c r="T409" s="241">
        <f>S409*H409</f>
        <v>0</v>
      </c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R409" s="242" t="s">
        <v>208</v>
      </c>
      <c r="AT409" s="242" t="s">
        <v>126</v>
      </c>
      <c r="AU409" s="242" t="s">
        <v>131</v>
      </c>
      <c r="AY409" s="18" t="s">
        <v>124</v>
      </c>
      <c r="BE409" s="243">
        <f>IF(N409="základní",J409,0)</f>
        <v>0</v>
      </c>
      <c r="BF409" s="243">
        <f>IF(N409="snížená",J409,0)</f>
        <v>0</v>
      </c>
      <c r="BG409" s="243">
        <f>IF(N409="zákl. přenesená",J409,0)</f>
        <v>0</v>
      </c>
      <c r="BH409" s="243">
        <f>IF(N409="sníž. přenesená",J409,0)</f>
        <v>0</v>
      </c>
      <c r="BI409" s="243">
        <f>IF(N409="nulová",J409,0)</f>
        <v>0</v>
      </c>
      <c r="BJ409" s="18" t="s">
        <v>131</v>
      </c>
      <c r="BK409" s="243">
        <f>ROUND(I409*H409,2)</f>
        <v>0</v>
      </c>
      <c r="BL409" s="18" t="s">
        <v>208</v>
      </c>
      <c r="BM409" s="242" t="s">
        <v>748</v>
      </c>
    </row>
    <row r="410" spans="1:51" s="13" customFormat="1" ht="12">
      <c r="A410" s="13"/>
      <c r="B410" s="244"/>
      <c r="C410" s="245"/>
      <c r="D410" s="246" t="s">
        <v>133</v>
      </c>
      <c r="E410" s="247" t="s">
        <v>1</v>
      </c>
      <c r="F410" s="248" t="s">
        <v>749</v>
      </c>
      <c r="G410" s="245"/>
      <c r="H410" s="249">
        <v>8.8</v>
      </c>
      <c r="I410" s="250"/>
      <c r="J410" s="245"/>
      <c r="K410" s="245"/>
      <c r="L410" s="251"/>
      <c r="M410" s="252"/>
      <c r="N410" s="253"/>
      <c r="O410" s="253"/>
      <c r="P410" s="253"/>
      <c r="Q410" s="253"/>
      <c r="R410" s="253"/>
      <c r="S410" s="253"/>
      <c r="T410" s="254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55" t="s">
        <v>133</v>
      </c>
      <c r="AU410" s="255" t="s">
        <v>131</v>
      </c>
      <c r="AV410" s="13" t="s">
        <v>131</v>
      </c>
      <c r="AW410" s="13" t="s">
        <v>32</v>
      </c>
      <c r="AX410" s="13" t="s">
        <v>81</v>
      </c>
      <c r="AY410" s="255" t="s">
        <v>124</v>
      </c>
    </row>
    <row r="411" spans="1:65" s="2" customFormat="1" ht="16.5" customHeight="1">
      <c r="A411" s="39"/>
      <c r="B411" s="40"/>
      <c r="C411" s="277" t="s">
        <v>750</v>
      </c>
      <c r="D411" s="277" t="s">
        <v>171</v>
      </c>
      <c r="E411" s="278" t="s">
        <v>751</v>
      </c>
      <c r="F411" s="279" t="s">
        <v>752</v>
      </c>
      <c r="G411" s="280" t="s">
        <v>129</v>
      </c>
      <c r="H411" s="281">
        <v>9.68</v>
      </c>
      <c r="I411" s="282"/>
      <c r="J411" s="283">
        <f>ROUND(I411*H411,2)</f>
        <v>0</v>
      </c>
      <c r="K411" s="284"/>
      <c r="L411" s="285"/>
      <c r="M411" s="286" t="s">
        <v>1</v>
      </c>
      <c r="N411" s="287" t="s">
        <v>42</v>
      </c>
      <c r="O411" s="92"/>
      <c r="P411" s="240">
        <f>O411*H411</f>
        <v>0</v>
      </c>
      <c r="Q411" s="240">
        <v>0.033</v>
      </c>
      <c r="R411" s="240">
        <f>Q411*H411</f>
        <v>0.31944</v>
      </c>
      <c r="S411" s="240">
        <v>0</v>
      </c>
      <c r="T411" s="241">
        <f>S411*H411</f>
        <v>0</v>
      </c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R411" s="242" t="s">
        <v>286</v>
      </c>
      <c r="AT411" s="242" t="s">
        <v>171</v>
      </c>
      <c r="AU411" s="242" t="s">
        <v>131</v>
      </c>
      <c r="AY411" s="18" t="s">
        <v>124</v>
      </c>
      <c r="BE411" s="243">
        <f>IF(N411="základní",J411,0)</f>
        <v>0</v>
      </c>
      <c r="BF411" s="243">
        <f>IF(N411="snížená",J411,0)</f>
        <v>0</v>
      </c>
      <c r="BG411" s="243">
        <f>IF(N411="zákl. přenesená",J411,0)</f>
        <v>0</v>
      </c>
      <c r="BH411" s="243">
        <f>IF(N411="sníž. přenesená",J411,0)</f>
        <v>0</v>
      </c>
      <c r="BI411" s="243">
        <f>IF(N411="nulová",J411,0)</f>
        <v>0</v>
      </c>
      <c r="BJ411" s="18" t="s">
        <v>131</v>
      </c>
      <c r="BK411" s="243">
        <f>ROUND(I411*H411,2)</f>
        <v>0</v>
      </c>
      <c r="BL411" s="18" t="s">
        <v>208</v>
      </c>
      <c r="BM411" s="242" t="s">
        <v>753</v>
      </c>
    </row>
    <row r="412" spans="1:51" s="13" customFormat="1" ht="12">
      <c r="A412" s="13"/>
      <c r="B412" s="244"/>
      <c r="C412" s="245"/>
      <c r="D412" s="246" t="s">
        <v>133</v>
      </c>
      <c r="E412" s="245"/>
      <c r="F412" s="248" t="s">
        <v>754</v>
      </c>
      <c r="G412" s="245"/>
      <c r="H412" s="249">
        <v>9.68</v>
      </c>
      <c r="I412" s="250"/>
      <c r="J412" s="245"/>
      <c r="K412" s="245"/>
      <c r="L412" s="251"/>
      <c r="M412" s="252"/>
      <c r="N412" s="253"/>
      <c r="O412" s="253"/>
      <c r="P412" s="253"/>
      <c r="Q412" s="253"/>
      <c r="R412" s="253"/>
      <c r="S412" s="253"/>
      <c r="T412" s="254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55" t="s">
        <v>133</v>
      </c>
      <c r="AU412" s="255" t="s">
        <v>131</v>
      </c>
      <c r="AV412" s="13" t="s">
        <v>131</v>
      </c>
      <c r="AW412" s="13" t="s">
        <v>4</v>
      </c>
      <c r="AX412" s="13" t="s">
        <v>81</v>
      </c>
      <c r="AY412" s="255" t="s">
        <v>124</v>
      </c>
    </row>
    <row r="413" spans="1:65" s="2" customFormat="1" ht="16.5" customHeight="1">
      <c r="A413" s="39"/>
      <c r="B413" s="40"/>
      <c r="C413" s="230" t="s">
        <v>755</v>
      </c>
      <c r="D413" s="230" t="s">
        <v>126</v>
      </c>
      <c r="E413" s="231" t="s">
        <v>756</v>
      </c>
      <c r="F413" s="232" t="s">
        <v>757</v>
      </c>
      <c r="G413" s="233" t="s">
        <v>129</v>
      </c>
      <c r="H413" s="234">
        <v>10.45</v>
      </c>
      <c r="I413" s="235"/>
      <c r="J413" s="236">
        <f>ROUND(I413*H413,2)</f>
        <v>0</v>
      </c>
      <c r="K413" s="237"/>
      <c r="L413" s="45"/>
      <c r="M413" s="238" t="s">
        <v>1</v>
      </c>
      <c r="N413" s="239" t="s">
        <v>42</v>
      </c>
      <c r="O413" s="92"/>
      <c r="P413" s="240">
        <f>O413*H413</f>
        <v>0</v>
      </c>
      <c r="Q413" s="240">
        <v>0.0015</v>
      </c>
      <c r="R413" s="240">
        <f>Q413*H413</f>
        <v>0.015674999999999998</v>
      </c>
      <c r="S413" s="240">
        <v>0</v>
      </c>
      <c r="T413" s="241">
        <f>S413*H413</f>
        <v>0</v>
      </c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R413" s="242" t="s">
        <v>208</v>
      </c>
      <c r="AT413" s="242" t="s">
        <v>126</v>
      </c>
      <c r="AU413" s="242" t="s">
        <v>131</v>
      </c>
      <c r="AY413" s="18" t="s">
        <v>124</v>
      </c>
      <c r="BE413" s="243">
        <f>IF(N413="základní",J413,0)</f>
        <v>0</v>
      </c>
      <c r="BF413" s="243">
        <f>IF(N413="snížená",J413,0)</f>
        <v>0</v>
      </c>
      <c r="BG413" s="243">
        <f>IF(N413="zákl. přenesená",J413,0)</f>
        <v>0</v>
      </c>
      <c r="BH413" s="243">
        <f>IF(N413="sníž. přenesená",J413,0)</f>
        <v>0</v>
      </c>
      <c r="BI413" s="243">
        <f>IF(N413="nulová",J413,0)</f>
        <v>0</v>
      </c>
      <c r="BJ413" s="18" t="s">
        <v>131</v>
      </c>
      <c r="BK413" s="243">
        <f>ROUND(I413*H413,2)</f>
        <v>0</v>
      </c>
      <c r="BL413" s="18" t="s">
        <v>208</v>
      </c>
      <c r="BM413" s="242" t="s">
        <v>758</v>
      </c>
    </row>
    <row r="414" spans="1:51" s="13" customFormat="1" ht="12">
      <c r="A414" s="13"/>
      <c r="B414" s="244"/>
      <c r="C414" s="245"/>
      <c r="D414" s="246" t="s">
        <v>133</v>
      </c>
      <c r="E414" s="247" t="s">
        <v>1</v>
      </c>
      <c r="F414" s="248" t="s">
        <v>759</v>
      </c>
      <c r="G414" s="245"/>
      <c r="H414" s="249">
        <v>8.8</v>
      </c>
      <c r="I414" s="250"/>
      <c r="J414" s="245"/>
      <c r="K414" s="245"/>
      <c r="L414" s="251"/>
      <c r="M414" s="252"/>
      <c r="N414" s="253"/>
      <c r="O414" s="253"/>
      <c r="P414" s="253"/>
      <c r="Q414" s="253"/>
      <c r="R414" s="253"/>
      <c r="S414" s="253"/>
      <c r="T414" s="254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55" t="s">
        <v>133</v>
      </c>
      <c r="AU414" s="255" t="s">
        <v>131</v>
      </c>
      <c r="AV414" s="13" t="s">
        <v>131</v>
      </c>
      <c r="AW414" s="13" t="s">
        <v>32</v>
      </c>
      <c r="AX414" s="13" t="s">
        <v>76</v>
      </c>
      <c r="AY414" s="255" t="s">
        <v>124</v>
      </c>
    </row>
    <row r="415" spans="1:51" s="13" customFormat="1" ht="12">
      <c r="A415" s="13"/>
      <c r="B415" s="244"/>
      <c r="C415" s="245"/>
      <c r="D415" s="246" t="s">
        <v>133</v>
      </c>
      <c r="E415" s="247" t="s">
        <v>1</v>
      </c>
      <c r="F415" s="248" t="s">
        <v>760</v>
      </c>
      <c r="G415" s="245"/>
      <c r="H415" s="249">
        <v>1.65</v>
      </c>
      <c r="I415" s="250"/>
      <c r="J415" s="245"/>
      <c r="K415" s="245"/>
      <c r="L415" s="251"/>
      <c r="M415" s="252"/>
      <c r="N415" s="253"/>
      <c r="O415" s="253"/>
      <c r="P415" s="253"/>
      <c r="Q415" s="253"/>
      <c r="R415" s="253"/>
      <c r="S415" s="253"/>
      <c r="T415" s="254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55" t="s">
        <v>133</v>
      </c>
      <c r="AU415" s="255" t="s">
        <v>131</v>
      </c>
      <c r="AV415" s="13" t="s">
        <v>131</v>
      </c>
      <c r="AW415" s="13" t="s">
        <v>32</v>
      </c>
      <c r="AX415" s="13" t="s">
        <v>76</v>
      </c>
      <c r="AY415" s="255" t="s">
        <v>124</v>
      </c>
    </row>
    <row r="416" spans="1:51" s="15" customFormat="1" ht="12">
      <c r="A416" s="15"/>
      <c r="B416" s="266"/>
      <c r="C416" s="267"/>
      <c r="D416" s="246" t="s">
        <v>133</v>
      </c>
      <c r="E416" s="268" t="s">
        <v>1</v>
      </c>
      <c r="F416" s="269" t="s">
        <v>143</v>
      </c>
      <c r="G416" s="267"/>
      <c r="H416" s="270">
        <v>10.45</v>
      </c>
      <c r="I416" s="271"/>
      <c r="J416" s="267"/>
      <c r="K416" s="267"/>
      <c r="L416" s="272"/>
      <c r="M416" s="273"/>
      <c r="N416" s="274"/>
      <c r="O416" s="274"/>
      <c r="P416" s="274"/>
      <c r="Q416" s="274"/>
      <c r="R416" s="274"/>
      <c r="S416" s="274"/>
      <c r="T416" s="27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T416" s="276" t="s">
        <v>133</v>
      </c>
      <c r="AU416" s="276" t="s">
        <v>131</v>
      </c>
      <c r="AV416" s="15" t="s">
        <v>130</v>
      </c>
      <c r="AW416" s="15" t="s">
        <v>32</v>
      </c>
      <c r="AX416" s="15" t="s">
        <v>81</v>
      </c>
      <c r="AY416" s="276" t="s">
        <v>124</v>
      </c>
    </row>
    <row r="417" spans="1:65" s="2" customFormat="1" ht="16.5" customHeight="1">
      <c r="A417" s="39"/>
      <c r="B417" s="40"/>
      <c r="C417" s="230" t="s">
        <v>761</v>
      </c>
      <c r="D417" s="230" t="s">
        <v>126</v>
      </c>
      <c r="E417" s="231" t="s">
        <v>762</v>
      </c>
      <c r="F417" s="232" t="s">
        <v>763</v>
      </c>
      <c r="G417" s="233" t="s">
        <v>178</v>
      </c>
      <c r="H417" s="234">
        <v>11</v>
      </c>
      <c r="I417" s="235"/>
      <c r="J417" s="236">
        <f>ROUND(I417*H417,2)</f>
        <v>0</v>
      </c>
      <c r="K417" s="237"/>
      <c r="L417" s="45"/>
      <c r="M417" s="238" t="s">
        <v>1</v>
      </c>
      <c r="N417" s="239" t="s">
        <v>42</v>
      </c>
      <c r="O417" s="92"/>
      <c r="P417" s="240">
        <f>O417*H417</f>
        <v>0</v>
      </c>
      <c r="Q417" s="240">
        <v>3E-05</v>
      </c>
      <c r="R417" s="240">
        <f>Q417*H417</f>
        <v>0.00033</v>
      </c>
      <c r="S417" s="240">
        <v>0</v>
      </c>
      <c r="T417" s="241">
        <f>S417*H417</f>
        <v>0</v>
      </c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R417" s="242" t="s">
        <v>208</v>
      </c>
      <c r="AT417" s="242" t="s">
        <v>126</v>
      </c>
      <c r="AU417" s="242" t="s">
        <v>131</v>
      </c>
      <c r="AY417" s="18" t="s">
        <v>124</v>
      </c>
      <c r="BE417" s="243">
        <f>IF(N417="základní",J417,0)</f>
        <v>0</v>
      </c>
      <c r="BF417" s="243">
        <f>IF(N417="snížená",J417,0)</f>
        <v>0</v>
      </c>
      <c r="BG417" s="243">
        <f>IF(N417="zákl. přenesená",J417,0)</f>
        <v>0</v>
      </c>
      <c r="BH417" s="243">
        <f>IF(N417="sníž. přenesená",J417,0)</f>
        <v>0</v>
      </c>
      <c r="BI417" s="243">
        <f>IF(N417="nulová",J417,0)</f>
        <v>0</v>
      </c>
      <c r="BJ417" s="18" t="s">
        <v>131</v>
      </c>
      <c r="BK417" s="243">
        <f>ROUND(I417*H417,2)</f>
        <v>0</v>
      </c>
      <c r="BL417" s="18" t="s">
        <v>208</v>
      </c>
      <c r="BM417" s="242" t="s">
        <v>764</v>
      </c>
    </row>
    <row r="418" spans="1:65" s="2" customFormat="1" ht="16.5" customHeight="1">
      <c r="A418" s="39"/>
      <c r="B418" s="40"/>
      <c r="C418" s="230" t="s">
        <v>765</v>
      </c>
      <c r="D418" s="230" t="s">
        <v>126</v>
      </c>
      <c r="E418" s="231" t="s">
        <v>766</v>
      </c>
      <c r="F418" s="232" t="s">
        <v>767</v>
      </c>
      <c r="G418" s="233" t="s">
        <v>178</v>
      </c>
      <c r="H418" s="234">
        <v>11</v>
      </c>
      <c r="I418" s="235"/>
      <c r="J418" s="236">
        <f>ROUND(I418*H418,2)</f>
        <v>0</v>
      </c>
      <c r="K418" s="237"/>
      <c r="L418" s="45"/>
      <c r="M418" s="238" t="s">
        <v>1</v>
      </c>
      <c r="N418" s="239" t="s">
        <v>42</v>
      </c>
      <c r="O418" s="92"/>
      <c r="P418" s="240">
        <f>O418*H418</f>
        <v>0</v>
      </c>
      <c r="Q418" s="240">
        <v>0.00032</v>
      </c>
      <c r="R418" s="240">
        <f>Q418*H418</f>
        <v>0.00352</v>
      </c>
      <c r="S418" s="240">
        <v>0</v>
      </c>
      <c r="T418" s="241">
        <f>S418*H418</f>
        <v>0</v>
      </c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R418" s="242" t="s">
        <v>208</v>
      </c>
      <c r="AT418" s="242" t="s">
        <v>126</v>
      </c>
      <c r="AU418" s="242" t="s">
        <v>131</v>
      </c>
      <c r="AY418" s="18" t="s">
        <v>124</v>
      </c>
      <c r="BE418" s="243">
        <f>IF(N418="základní",J418,0)</f>
        <v>0</v>
      </c>
      <c r="BF418" s="243">
        <f>IF(N418="snížená",J418,0)</f>
        <v>0</v>
      </c>
      <c r="BG418" s="243">
        <f>IF(N418="zákl. přenesená",J418,0)</f>
        <v>0</v>
      </c>
      <c r="BH418" s="243">
        <f>IF(N418="sníž. přenesená",J418,0)</f>
        <v>0</v>
      </c>
      <c r="BI418" s="243">
        <f>IF(N418="nulová",J418,0)</f>
        <v>0</v>
      </c>
      <c r="BJ418" s="18" t="s">
        <v>131</v>
      </c>
      <c r="BK418" s="243">
        <f>ROUND(I418*H418,2)</f>
        <v>0</v>
      </c>
      <c r="BL418" s="18" t="s">
        <v>208</v>
      </c>
      <c r="BM418" s="242" t="s">
        <v>768</v>
      </c>
    </row>
    <row r="419" spans="1:65" s="2" customFormat="1" ht="16.5" customHeight="1">
      <c r="A419" s="39"/>
      <c r="B419" s="40"/>
      <c r="C419" s="230" t="s">
        <v>769</v>
      </c>
      <c r="D419" s="230" t="s">
        <v>126</v>
      </c>
      <c r="E419" s="231" t="s">
        <v>770</v>
      </c>
      <c r="F419" s="232" t="s">
        <v>771</v>
      </c>
      <c r="G419" s="233" t="s">
        <v>129</v>
      </c>
      <c r="H419" s="234">
        <v>8.8</v>
      </c>
      <c r="I419" s="235"/>
      <c r="J419" s="236">
        <f>ROUND(I419*H419,2)</f>
        <v>0</v>
      </c>
      <c r="K419" s="237"/>
      <c r="L419" s="45"/>
      <c r="M419" s="238" t="s">
        <v>1</v>
      </c>
      <c r="N419" s="239" t="s">
        <v>42</v>
      </c>
      <c r="O419" s="92"/>
      <c r="P419" s="240">
        <f>O419*H419</f>
        <v>0</v>
      </c>
      <c r="Q419" s="240">
        <v>5E-05</v>
      </c>
      <c r="R419" s="240">
        <f>Q419*H419</f>
        <v>0.00044000000000000007</v>
      </c>
      <c r="S419" s="240">
        <v>0</v>
      </c>
      <c r="T419" s="241">
        <f>S419*H419</f>
        <v>0</v>
      </c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R419" s="242" t="s">
        <v>208</v>
      </c>
      <c r="AT419" s="242" t="s">
        <v>126</v>
      </c>
      <c r="AU419" s="242" t="s">
        <v>131</v>
      </c>
      <c r="AY419" s="18" t="s">
        <v>124</v>
      </c>
      <c r="BE419" s="243">
        <f>IF(N419="základní",J419,0)</f>
        <v>0</v>
      </c>
      <c r="BF419" s="243">
        <f>IF(N419="snížená",J419,0)</f>
        <v>0</v>
      </c>
      <c r="BG419" s="243">
        <f>IF(N419="zákl. přenesená",J419,0)</f>
        <v>0</v>
      </c>
      <c r="BH419" s="243">
        <f>IF(N419="sníž. přenesená",J419,0)</f>
        <v>0</v>
      </c>
      <c r="BI419" s="243">
        <f>IF(N419="nulová",J419,0)</f>
        <v>0</v>
      </c>
      <c r="BJ419" s="18" t="s">
        <v>131</v>
      </c>
      <c r="BK419" s="243">
        <f>ROUND(I419*H419,2)</f>
        <v>0</v>
      </c>
      <c r="BL419" s="18" t="s">
        <v>208</v>
      </c>
      <c r="BM419" s="242" t="s">
        <v>772</v>
      </c>
    </row>
    <row r="420" spans="1:65" s="2" customFormat="1" ht="16.5" customHeight="1">
      <c r="A420" s="39"/>
      <c r="B420" s="40"/>
      <c r="C420" s="230" t="s">
        <v>773</v>
      </c>
      <c r="D420" s="230" t="s">
        <v>126</v>
      </c>
      <c r="E420" s="231" t="s">
        <v>774</v>
      </c>
      <c r="F420" s="232" t="s">
        <v>775</v>
      </c>
      <c r="G420" s="233" t="s">
        <v>154</v>
      </c>
      <c r="H420" s="234">
        <v>0.813</v>
      </c>
      <c r="I420" s="235"/>
      <c r="J420" s="236">
        <f>ROUND(I420*H420,2)</f>
        <v>0</v>
      </c>
      <c r="K420" s="237"/>
      <c r="L420" s="45"/>
      <c r="M420" s="238" t="s">
        <v>1</v>
      </c>
      <c r="N420" s="239" t="s">
        <v>42</v>
      </c>
      <c r="O420" s="92"/>
      <c r="P420" s="240">
        <f>O420*H420</f>
        <v>0</v>
      </c>
      <c r="Q420" s="240">
        <v>0</v>
      </c>
      <c r="R420" s="240">
        <f>Q420*H420</f>
        <v>0</v>
      </c>
      <c r="S420" s="240">
        <v>0</v>
      </c>
      <c r="T420" s="241">
        <f>S420*H420</f>
        <v>0</v>
      </c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R420" s="242" t="s">
        <v>208</v>
      </c>
      <c r="AT420" s="242" t="s">
        <v>126</v>
      </c>
      <c r="AU420" s="242" t="s">
        <v>131</v>
      </c>
      <c r="AY420" s="18" t="s">
        <v>124</v>
      </c>
      <c r="BE420" s="243">
        <f>IF(N420="základní",J420,0)</f>
        <v>0</v>
      </c>
      <c r="BF420" s="243">
        <f>IF(N420="snížená",J420,0)</f>
        <v>0</v>
      </c>
      <c r="BG420" s="243">
        <f>IF(N420="zákl. přenesená",J420,0)</f>
        <v>0</v>
      </c>
      <c r="BH420" s="243">
        <f>IF(N420="sníž. přenesená",J420,0)</f>
        <v>0</v>
      </c>
      <c r="BI420" s="243">
        <f>IF(N420="nulová",J420,0)</f>
        <v>0</v>
      </c>
      <c r="BJ420" s="18" t="s">
        <v>131</v>
      </c>
      <c r="BK420" s="243">
        <f>ROUND(I420*H420,2)</f>
        <v>0</v>
      </c>
      <c r="BL420" s="18" t="s">
        <v>208</v>
      </c>
      <c r="BM420" s="242" t="s">
        <v>776</v>
      </c>
    </row>
    <row r="421" spans="1:63" s="12" customFormat="1" ht="22.8" customHeight="1">
      <c r="A421" s="12"/>
      <c r="B421" s="214"/>
      <c r="C421" s="215"/>
      <c r="D421" s="216" t="s">
        <v>75</v>
      </c>
      <c r="E421" s="228" t="s">
        <v>777</v>
      </c>
      <c r="F421" s="228" t="s">
        <v>778</v>
      </c>
      <c r="G421" s="215"/>
      <c r="H421" s="215"/>
      <c r="I421" s="218"/>
      <c r="J421" s="229">
        <f>BK421</f>
        <v>0</v>
      </c>
      <c r="K421" s="215"/>
      <c r="L421" s="220"/>
      <c r="M421" s="221"/>
      <c r="N421" s="222"/>
      <c r="O421" s="222"/>
      <c r="P421" s="223">
        <f>SUM(P422:P430)</f>
        <v>0</v>
      </c>
      <c r="Q421" s="222"/>
      <c r="R421" s="223">
        <f>SUM(R422:R430)</f>
        <v>0.021364</v>
      </c>
      <c r="S421" s="222"/>
      <c r="T421" s="224">
        <f>SUM(T422:T430)</f>
        <v>0</v>
      </c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R421" s="225" t="s">
        <v>131</v>
      </c>
      <c r="AT421" s="226" t="s">
        <v>75</v>
      </c>
      <c r="AU421" s="226" t="s">
        <v>81</v>
      </c>
      <c r="AY421" s="225" t="s">
        <v>124</v>
      </c>
      <c r="BK421" s="227">
        <f>SUM(BK422:BK430)</f>
        <v>0</v>
      </c>
    </row>
    <row r="422" spans="1:65" s="2" customFormat="1" ht="16.5" customHeight="1">
      <c r="A422" s="39"/>
      <c r="B422" s="40"/>
      <c r="C422" s="230" t="s">
        <v>779</v>
      </c>
      <c r="D422" s="230" t="s">
        <v>126</v>
      </c>
      <c r="E422" s="231" t="s">
        <v>780</v>
      </c>
      <c r="F422" s="232" t="s">
        <v>781</v>
      </c>
      <c r="G422" s="233" t="s">
        <v>129</v>
      </c>
      <c r="H422" s="234">
        <v>43.6</v>
      </c>
      <c r="I422" s="235"/>
      <c r="J422" s="236">
        <f>ROUND(I422*H422,2)</f>
        <v>0</v>
      </c>
      <c r="K422" s="237"/>
      <c r="L422" s="45"/>
      <c r="M422" s="238" t="s">
        <v>1</v>
      </c>
      <c r="N422" s="239" t="s">
        <v>42</v>
      </c>
      <c r="O422" s="92"/>
      <c r="P422" s="240">
        <f>O422*H422</f>
        <v>0</v>
      </c>
      <c r="Q422" s="240">
        <v>8E-05</v>
      </c>
      <c r="R422" s="240">
        <f>Q422*H422</f>
        <v>0.003488</v>
      </c>
      <c r="S422" s="240">
        <v>0</v>
      </c>
      <c r="T422" s="241">
        <f>S422*H422</f>
        <v>0</v>
      </c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R422" s="242" t="s">
        <v>208</v>
      </c>
      <c r="AT422" s="242" t="s">
        <v>126</v>
      </c>
      <c r="AU422" s="242" t="s">
        <v>131</v>
      </c>
      <c r="AY422" s="18" t="s">
        <v>124</v>
      </c>
      <c r="BE422" s="243">
        <f>IF(N422="základní",J422,0)</f>
        <v>0</v>
      </c>
      <c r="BF422" s="243">
        <f>IF(N422="snížená",J422,0)</f>
        <v>0</v>
      </c>
      <c r="BG422" s="243">
        <f>IF(N422="zákl. přenesená",J422,0)</f>
        <v>0</v>
      </c>
      <c r="BH422" s="243">
        <f>IF(N422="sníž. přenesená",J422,0)</f>
        <v>0</v>
      </c>
      <c r="BI422" s="243">
        <f>IF(N422="nulová",J422,0)</f>
        <v>0</v>
      </c>
      <c r="BJ422" s="18" t="s">
        <v>131</v>
      </c>
      <c r="BK422" s="243">
        <f>ROUND(I422*H422,2)</f>
        <v>0</v>
      </c>
      <c r="BL422" s="18" t="s">
        <v>208</v>
      </c>
      <c r="BM422" s="242" t="s">
        <v>782</v>
      </c>
    </row>
    <row r="423" spans="1:51" s="14" customFormat="1" ht="12">
      <c r="A423" s="14"/>
      <c r="B423" s="256"/>
      <c r="C423" s="257"/>
      <c r="D423" s="246" t="s">
        <v>133</v>
      </c>
      <c r="E423" s="258" t="s">
        <v>1</v>
      </c>
      <c r="F423" s="259" t="s">
        <v>783</v>
      </c>
      <c r="G423" s="257"/>
      <c r="H423" s="258" t="s">
        <v>1</v>
      </c>
      <c r="I423" s="260"/>
      <c r="J423" s="257"/>
      <c r="K423" s="257"/>
      <c r="L423" s="261"/>
      <c r="M423" s="262"/>
      <c r="N423" s="263"/>
      <c r="O423" s="263"/>
      <c r="P423" s="263"/>
      <c r="Q423" s="263"/>
      <c r="R423" s="263"/>
      <c r="S423" s="263"/>
      <c r="T423" s="26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65" t="s">
        <v>133</v>
      </c>
      <c r="AU423" s="265" t="s">
        <v>131</v>
      </c>
      <c r="AV423" s="14" t="s">
        <v>81</v>
      </c>
      <c r="AW423" s="14" t="s">
        <v>32</v>
      </c>
      <c r="AX423" s="14" t="s">
        <v>76</v>
      </c>
      <c r="AY423" s="265" t="s">
        <v>124</v>
      </c>
    </row>
    <row r="424" spans="1:51" s="13" customFormat="1" ht="12">
      <c r="A424" s="13"/>
      <c r="B424" s="244"/>
      <c r="C424" s="245"/>
      <c r="D424" s="246" t="s">
        <v>133</v>
      </c>
      <c r="E424" s="247" t="s">
        <v>1</v>
      </c>
      <c r="F424" s="248" t="s">
        <v>784</v>
      </c>
      <c r="G424" s="245"/>
      <c r="H424" s="249">
        <v>26</v>
      </c>
      <c r="I424" s="250"/>
      <c r="J424" s="245"/>
      <c r="K424" s="245"/>
      <c r="L424" s="251"/>
      <c r="M424" s="252"/>
      <c r="N424" s="253"/>
      <c r="O424" s="253"/>
      <c r="P424" s="253"/>
      <c r="Q424" s="253"/>
      <c r="R424" s="253"/>
      <c r="S424" s="253"/>
      <c r="T424" s="254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55" t="s">
        <v>133</v>
      </c>
      <c r="AU424" s="255" t="s">
        <v>131</v>
      </c>
      <c r="AV424" s="13" t="s">
        <v>131</v>
      </c>
      <c r="AW424" s="13" t="s">
        <v>32</v>
      </c>
      <c r="AX424" s="13" t="s">
        <v>76</v>
      </c>
      <c r="AY424" s="255" t="s">
        <v>124</v>
      </c>
    </row>
    <row r="425" spans="1:51" s="14" customFormat="1" ht="12">
      <c r="A425" s="14"/>
      <c r="B425" s="256"/>
      <c r="C425" s="257"/>
      <c r="D425" s="246" t="s">
        <v>133</v>
      </c>
      <c r="E425" s="258" t="s">
        <v>1</v>
      </c>
      <c r="F425" s="259" t="s">
        <v>785</v>
      </c>
      <c r="G425" s="257"/>
      <c r="H425" s="258" t="s">
        <v>1</v>
      </c>
      <c r="I425" s="260"/>
      <c r="J425" s="257"/>
      <c r="K425" s="257"/>
      <c r="L425" s="261"/>
      <c r="M425" s="262"/>
      <c r="N425" s="263"/>
      <c r="O425" s="263"/>
      <c r="P425" s="263"/>
      <c r="Q425" s="263"/>
      <c r="R425" s="263"/>
      <c r="S425" s="263"/>
      <c r="T425" s="26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65" t="s">
        <v>133</v>
      </c>
      <c r="AU425" s="265" t="s">
        <v>131</v>
      </c>
      <c r="AV425" s="14" t="s">
        <v>81</v>
      </c>
      <c r="AW425" s="14" t="s">
        <v>32</v>
      </c>
      <c r="AX425" s="14" t="s">
        <v>76</v>
      </c>
      <c r="AY425" s="265" t="s">
        <v>124</v>
      </c>
    </row>
    <row r="426" spans="1:51" s="13" customFormat="1" ht="12">
      <c r="A426" s="13"/>
      <c r="B426" s="244"/>
      <c r="C426" s="245"/>
      <c r="D426" s="246" t="s">
        <v>133</v>
      </c>
      <c r="E426" s="247" t="s">
        <v>1</v>
      </c>
      <c r="F426" s="248" t="s">
        <v>786</v>
      </c>
      <c r="G426" s="245"/>
      <c r="H426" s="249">
        <v>17.6</v>
      </c>
      <c r="I426" s="250"/>
      <c r="J426" s="245"/>
      <c r="K426" s="245"/>
      <c r="L426" s="251"/>
      <c r="M426" s="252"/>
      <c r="N426" s="253"/>
      <c r="O426" s="253"/>
      <c r="P426" s="253"/>
      <c r="Q426" s="253"/>
      <c r="R426" s="253"/>
      <c r="S426" s="253"/>
      <c r="T426" s="254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55" t="s">
        <v>133</v>
      </c>
      <c r="AU426" s="255" t="s">
        <v>131</v>
      </c>
      <c r="AV426" s="13" t="s">
        <v>131</v>
      </c>
      <c r="AW426" s="13" t="s">
        <v>32</v>
      </c>
      <c r="AX426" s="13" t="s">
        <v>76</v>
      </c>
      <c r="AY426" s="255" t="s">
        <v>124</v>
      </c>
    </row>
    <row r="427" spans="1:51" s="15" customFormat="1" ht="12">
      <c r="A427" s="15"/>
      <c r="B427" s="266"/>
      <c r="C427" s="267"/>
      <c r="D427" s="246" t="s">
        <v>133</v>
      </c>
      <c r="E427" s="268" t="s">
        <v>1</v>
      </c>
      <c r="F427" s="269" t="s">
        <v>143</v>
      </c>
      <c r="G427" s="267"/>
      <c r="H427" s="270">
        <v>43.6</v>
      </c>
      <c r="I427" s="271"/>
      <c r="J427" s="267"/>
      <c r="K427" s="267"/>
      <c r="L427" s="272"/>
      <c r="M427" s="273"/>
      <c r="N427" s="274"/>
      <c r="O427" s="274"/>
      <c r="P427" s="274"/>
      <c r="Q427" s="274"/>
      <c r="R427" s="274"/>
      <c r="S427" s="274"/>
      <c r="T427" s="27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T427" s="276" t="s">
        <v>133</v>
      </c>
      <c r="AU427" s="276" t="s">
        <v>131</v>
      </c>
      <c r="AV427" s="15" t="s">
        <v>130</v>
      </c>
      <c r="AW427" s="15" t="s">
        <v>32</v>
      </c>
      <c r="AX427" s="15" t="s">
        <v>81</v>
      </c>
      <c r="AY427" s="276" t="s">
        <v>124</v>
      </c>
    </row>
    <row r="428" spans="1:65" s="2" customFormat="1" ht="16.5" customHeight="1">
      <c r="A428" s="39"/>
      <c r="B428" s="40"/>
      <c r="C428" s="230" t="s">
        <v>787</v>
      </c>
      <c r="D428" s="230" t="s">
        <v>126</v>
      </c>
      <c r="E428" s="231" t="s">
        <v>788</v>
      </c>
      <c r="F428" s="232" t="s">
        <v>789</v>
      </c>
      <c r="G428" s="233" t="s">
        <v>129</v>
      </c>
      <c r="H428" s="234">
        <v>43.6</v>
      </c>
      <c r="I428" s="235"/>
      <c r="J428" s="236">
        <f>ROUND(I428*H428,2)</f>
        <v>0</v>
      </c>
      <c r="K428" s="237"/>
      <c r="L428" s="45"/>
      <c r="M428" s="238" t="s">
        <v>1</v>
      </c>
      <c r="N428" s="239" t="s">
        <v>42</v>
      </c>
      <c r="O428" s="92"/>
      <c r="P428" s="240">
        <f>O428*H428</f>
        <v>0</v>
      </c>
      <c r="Q428" s="240">
        <v>0.00017</v>
      </c>
      <c r="R428" s="240">
        <f>Q428*H428</f>
        <v>0.007412000000000001</v>
      </c>
      <c r="S428" s="240">
        <v>0</v>
      </c>
      <c r="T428" s="241">
        <f>S428*H428</f>
        <v>0</v>
      </c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R428" s="242" t="s">
        <v>208</v>
      </c>
      <c r="AT428" s="242" t="s">
        <v>126</v>
      </c>
      <c r="AU428" s="242" t="s">
        <v>131</v>
      </c>
      <c r="AY428" s="18" t="s">
        <v>124</v>
      </c>
      <c r="BE428" s="243">
        <f>IF(N428="základní",J428,0)</f>
        <v>0</v>
      </c>
      <c r="BF428" s="243">
        <f>IF(N428="snížená",J428,0)</f>
        <v>0</v>
      </c>
      <c r="BG428" s="243">
        <f>IF(N428="zákl. přenesená",J428,0)</f>
        <v>0</v>
      </c>
      <c r="BH428" s="243">
        <f>IF(N428="sníž. přenesená",J428,0)</f>
        <v>0</v>
      </c>
      <c r="BI428" s="243">
        <f>IF(N428="nulová",J428,0)</f>
        <v>0</v>
      </c>
      <c r="BJ428" s="18" t="s">
        <v>131</v>
      </c>
      <c r="BK428" s="243">
        <f>ROUND(I428*H428,2)</f>
        <v>0</v>
      </c>
      <c r="BL428" s="18" t="s">
        <v>208</v>
      </c>
      <c r="BM428" s="242" t="s">
        <v>790</v>
      </c>
    </row>
    <row r="429" spans="1:65" s="2" customFormat="1" ht="16.5" customHeight="1">
      <c r="A429" s="39"/>
      <c r="B429" s="40"/>
      <c r="C429" s="230" t="s">
        <v>791</v>
      </c>
      <c r="D429" s="230" t="s">
        <v>126</v>
      </c>
      <c r="E429" s="231" t="s">
        <v>792</v>
      </c>
      <c r="F429" s="232" t="s">
        <v>793</v>
      </c>
      <c r="G429" s="233" t="s">
        <v>129</v>
      </c>
      <c r="H429" s="234">
        <v>43.6</v>
      </c>
      <c r="I429" s="235"/>
      <c r="J429" s="236">
        <f>ROUND(I429*H429,2)</f>
        <v>0</v>
      </c>
      <c r="K429" s="237"/>
      <c r="L429" s="45"/>
      <c r="M429" s="238" t="s">
        <v>1</v>
      </c>
      <c r="N429" s="239" t="s">
        <v>42</v>
      </c>
      <c r="O429" s="92"/>
      <c r="P429" s="240">
        <f>O429*H429</f>
        <v>0</v>
      </c>
      <c r="Q429" s="240">
        <v>0.00012</v>
      </c>
      <c r="R429" s="240">
        <f>Q429*H429</f>
        <v>0.0052320000000000005</v>
      </c>
      <c r="S429" s="240">
        <v>0</v>
      </c>
      <c r="T429" s="241">
        <f>S429*H429</f>
        <v>0</v>
      </c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R429" s="242" t="s">
        <v>208</v>
      </c>
      <c r="AT429" s="242" t="s">
        <v>126</v>
      </c>
      <c r="AU429" s="242" t="s">
        <v>131</v>
      </c>
      <c r="AY429" s="18" t="s">
        <v>124</v>
      </c>
      <c r="BE429" s="243">
        <f>IF(N429="základní",J429,0)</f>
        <v>0</v>
      </c>
      <c r="BF429" s="243">
        <f>IF(N429="snížená",J429,0)</f>
        <v>0</v>
      </c>
      <c r="BG429" s="243">
        <f>IF(N429="zákl. přenesená",J429,0)</f>
        <v>0</v>
      </c>
      <c r="BH429" s="243">
        <f>IF(N429="sníž. přenesená",J429,0)</f>
        <v>0</v>
      </c>
      <c r="BI429" s="243">
        <f>IF(N429="nulová",J429,0)</f>
        <v>0</v>
      </c>
      <c r="BJ429" s="18" t="s">
        <v>131</v>
      </c>
      <c r="BK429" s="243">
        <f>ROUND(I429*H429,2)</f>
        <v>0</v>
      </c>
      <c r="BL429" s="18" t="s">
        <v>208</v>
      </c>
      <c r="BM429" s="242" t="s">
        <v>794</v>
      </c>
    </row>
    <row r="430" spans="1:65" s="2" customFormat="1" ht="16.5" customHeight="1">
      <c r="A430" s="39"/>
      <c r="B430" s="40"/>
      <c r="C430" s="230" t="s">
        <v>795</v>
      </c>
      <c r="D430" s="230" t="s">
        <v>126</v>
      </c>
      <c r="E430" s="231" t="s">
        <v>796</v>
      </c>
      <c r="F430" s="232" t="s">
        <v>797</v>
      </c>
      <c r="G430" s="233" t="s">
        <v>129</v>
      </c>
      <c r="H430" s="234">
        <v>43.6</v>
      </c>
      <c r="I430" s="235"/>
      <c r="J430" s="236">
        <f>ROUND(I430*H430,2)</f>
        <v>0</v>
      </c>
      <c r="K430" s="237"/>
      <c r="L430" s="45"/>
      <c r="M430" s="238" t="s">
        <v>1</v>
      </c>
      <c r="N430" s="239" t="s">
        <v>42</v>
      </c>
      <c r="O430" s="92"/>
      <c r="P430" s="240">
        <f>O430*H430</f>
        <v>0</v>
      </c>
      <c r="Q430" s="240">
        <v>0.00012</v>
      </c>
      <c r="R430" s="240">
        <f>Q430*H430</f>
        <v>0.0052320000000000005</v>
      </c>
      <c r="S430" s="240">
        <v>0</v>
      </c>
      <c r="T430" s="241">
        <f>S430*H430</f>
        <v>0</v>
      </c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R430" s="242" t="s">
        <v>208</v>
      </c>
      <c r="AT430" s="242" t="s">
        <v>126</v>
      </c>
      <c r="AU430" s="242" t="s">
        <v>131</v>
      </c>
      <c r="AY430" s="18" t="s">
        <v>124</v>
      </c>
      <c r="BE430" s="243">
        <f>IF(N430="základní",J430,0)</f>
        <v>0</v>
      </c>
      <c r="BF430" s="243">
        <f>IF(N430="snížená",J430,0)</f>
        <v>0</v>
      </c>
      <c r="BG430" s="243">
        <f>IF(N430="zákl. přenesená",J430,0)</f>
        <v>0</v>
      </c>
      <c r="BH430" s="243">
        <f>IF(N430="sníž. přenesená",J430,0)</f>
        <v>0</v>
      </c>
      <c r="BI430" s="243">
        <f>IF(N430="nulová",J430,0)</f>
        <v>0</v>
      </c>
      <c r="BJ430" s="18" t="s">
        <v>131</v>
      </c>
      <c r="BK430" s="243">
        <f>ROUND(I430*H430,2)</f>
        <v>0</v>
      </c>
      <c r="BL430" s="18" t="s">
        <v>208</v>
      </c>
      <c r="BM430" s="242" t="s">
        <v>798</v>
      </c>
    </row>
    <row r="431" spans="1:63" s="12" customFormat="1" ht="25.9" customHeight="1">
      <c r="A431" s="12"/>
      <c r="B431" s="214"/>
      <c r="C431" s="215"/>
      <c r="D431" s="216" t="s">
        <v>75</v>
      </c>
      <c r="E431" s="217" t="s">
        <v>799</v>
      </c>
      <c r="F431" s="217" t="s">
        <v>800</v>
      </c>
      <c r="G431" s="215"/>
      <c r="H431" s="215"/>
      <c r="I431" s="218"/>
      <c r="J431" s="219">
        <f>BK431</f>
        <v>0</v>
      </c>
      <c r="K431" s="215"/>
      <c r="L431" s="220"/>
      <c r="M431" s="221"/>
      <c r="N431" s="222"/>
      <c r="O431" s="222"/>
      <c r="P431" s="223">
        <f>P432+P434</f>
        <v>0</v>
      </c>
      <c r="Q431" s="222"/>
      <c r="R431" s="223">
        <f>R432+R434</f>
        <v>0</v>
      </c>
      <c r="S431" s="222"/>
      <c r="T431" s="224">
        <f>T432+T434</f>
        <v>0</v>
      </c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R431" s="225" t="s">
        <v>151</v>
      </c>
      <c r="AT431" s="226" t="s">
        <v>75</v>
      </c>
      <c r="AU431" s="226" t="s">
        <v>76</v>
      </c>
      <c r="AY431" s="225" t="s">
        <v>124</v>
      </c>
      <c r="BK431" s="227">
        <f>BK432+BK434</f>
        <v>0</v>
      </c>
    </row>
    <row r="432" spans="1:63" s="12" customFormat="1" ht="22.8" customHeight="1">
      <c r="A432" s="12"/>
      <c r="B432" s="214"/>
      <c r="C432" s="215"/>
      <c r="D432" s="216" t="s">
        <v>75</v>
      </c>
      <c r="E432" s="228" t="s">
        <v>801</v>
      </c>
      <c r="F432" s="228" t="s">
        <v>802</v>
      </c>
      <c r="G432" s="215"/>
      <c r="H432" s="215"/>
      <c r="I432" s="218"/>
      <c r="J432" s="229">
        <f>BK432</f>
        <v>0</v>
      </c>
      <c r="K432" s="215"/>
      <c r="L432" s="220"/>
      <c r="M432" s="221"/>
      <c r="N432" s="222"/>
      <c r="O432" s="222"/>
      <c r="P432" s="223">
        <f>P433</f>
        <v>0</v>
      </c>
      <c r="Q432" s="222"/>
      <c r="R432" s="223">
        <f>R433</f>
        <v>0</v>
      </c>
      <c r="S432" s="222"/>
      <c r="T432" s="224">
        <f>T433</f>
        <v>0</v>
      </c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R432" s="225" t="s">
        <v>151</v>
      </c>
      <c r="AT432" s="226" t="s">
        <v>75</v>
      </c>
      <c r="AU432" s="226" t="s">
        <v>81</v>
      </c>
      <c r="AY432" s="225" t="s">
        <v>124</v>
      </c>
      <c r="BK432" s="227">
        <f>BK433</f>
        <v>0</v>
      </c>
    </row>
    <row r="433" spans="1:65" s="2" customFormat="1" ht="16.5" customHeight="1">
      <c r="A433" s="39"/>
      <c r="B433" s="40"/>
      <c r="C433" s="230" t="s">
        <v>803</v>
      </c>
      <c r="D433" s="230" t="s">
        <v>126</v>
      </c>
      <c r="E433" s="231" t="s">
        <v>804</v>
      </c>
      <c r="F433" s="232" t="s">
        <v>802</v>
      </c>
      <c r="G433" s="233" t="s">
        <v>227</v>
      </c>
      <c r="H433" s="234">
        <v>1</v>
      </c>
      <c r="I433" s="235"/>
      <c r="J433" s="236">
        <f>ROUND(I433*H433,2)</f>
        <v>0</v>
      </c>
      <c r="K433" s="237"/>
      <c r="L433" s="45"/>
      <c r="M433" s="238" t="s">
        <v>1</v>
      </c>
      <c r="N433" s="239" t="s">
        <v>42</v>
      </c>
      <c r="O433" s="92"/>
      <c r="P433" s="240">
        <f>O433*H433</f>
        <v>0</v>
      </c>
      <c r="Q433" s="240">
        <v>0</v>
      </c>
      <c r="R433" s="240">
        <f>Q433*H433</f>
        <v>0</v>
      </c>
      <c r="S433" s="240">
        <v>0</v>
      </c>
      <c r="T433" s="241">
        <f>S433*H433</f>
        <v>0</v>
      </c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R433" s="242" t="s">
        <v>805</v>
      </c>
      <c r="AT433" s="242" t="s">
        <v>126</v>
      </c>
      <c r="AU433" s="242" t="s">
        <v>131</v>
      </c>
      <c r="AY433" s="18" t="s">
        <v>124</v>
      </c>
      <c r="BE433" s="243">
        <f>IF(N433="základní",J433,0)</f>
        <v>0</v>
      </c>
      <c r="BF433" s="243">
        <f>IF(N433="snížená",J433,0)</f>
        <v>0</v>
      </c>
      <c r="BG433" s="243">
        <f>IF(N433="zákl. přenesená",J433,0)</f>
        <v>0</v>
      </c>
      <c r="BH433" s="243">
        <f>IF(N433="sníž. přenesená",J433,0)</f>
        <v>0</v>
      </c>
      <c r="BI433" s="243">
        <f>IF(N433="nulová",J433,0)</f>
        <v>0</v>
      </c>
      <c r="BJ433" s="18" t="s">
        <v>131</v>
      </c>
      <c r="BK433" s="243">
        <f>ROUND(I433*H433,2)</f>
        <v>0</v>
      </c>
      <c r="BL433" s="18" t="s">
        <v>805</v>
      </c>
      <c r="BM433" s="242" t="s">
        <v>806</v>
      </c>
    </row>
    <row r="434" spans="1:63" s="12" customFormat="1" ht="22.8" customHeight="1">
      <c r="A434" s="12"/>
      <c r="B434" s="214"/>
      <c r="C434" s="215"/>
      <c r="D434" s="216" t="s">
        <v>75</v>
      </c>
      <c r="E434" s="228" t="s">
        <v>807</v>
      </c>
      <c r="F434" s="228" t="s">
        <v>808</v>
      </c>
      <c r="G434" s="215"/>
      <c r="H434" s="215"/>
      <c r="I434" s="218"/>
      <c r="J434" s="229">
        <f>BK434</f>
        <v>0</v>
      </c>
      <c r="K434" s="215"/>
      <c r="L434" s="220"/>
      <c r="M434" s="221"/>
      <c r="N434" s="222"/>
      <c r="O434" s="222"/>
      <c r="P434" s="223">
        <f>P435</f>
        <v>0</v>
      </c>
      <c r="Q434" s="222"/>
      <c r="R434" s="223">
        <f>R435</f>
        <v>0</v>
      </c>
      <c r="S434" s="222"/>
      <c r="T434" s="224">
        <f>T435</f>
        <v>0</v>
      </c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R434" s="225" t="s">
        <v>151</v>
      </c>
      <c r="AT434" s="226" t="s">
        <v>75</v>
      </c>
      <c r="AU434" s="226" t="s">
        <v>81</v>
      </c>
      <c r="AY434" s="225" t="s">
        <v>124</v>
      </c>
      <c r="BK434" s="227">
        <f>BK435</f>
        <v>0</v>
      </c>
    </row>
    <row r="435" spans="1:65" s="2" customFormat="1" ht="16.5" customHeight="1">
      <c r="A435" s="39"/>
      <c r="B435" s="40"/>
      <c r="C435" s="230" t="s">
        <v>809</v>
      </c>
      <c r="D435" s="230" t="s">
        <v>126</v>
      </c>
      <c r="E435" s="231" t="s">
        <v>810</v>
      </c>
      <c r="F435" s="232" t="s">
        <v>811</v>
      </c>
      <c r="G435" s="233" t="s">
        <v>227</v>
      </c>
      <c r="H435" s="234">
        <v>1</v>
      </c>
      <c r="I435" s="235"/>
      <c r="J435" s="236">
        <f>ROUND(I435*H435,2)</f>
        <v>0</v>
      </c>
      <c r="K435" s="237"/>
      <c r="L435" s="45"/>
      <c r="M435" s="299" t="s">
        <v>1</v>
      </c>
      <c r="N435" s="300" t="s">
        <v>42</v>
      </c>
      <c r="O435" s="301"/>
      <c r="P435" s="302">
        <f>O435*H435</f>
        <v>0</v>
      </c>
      <c r="Q435" s="302">
        <v>0</v>
      </c>
      <c r="R435" s="302">
        <f>Q435*H435</f>
        <v>0</v>
      </c>
      <c r="S435" s="302">
        <v>0</v>
      </c>
      <c r="T435" s="303">
        <f>S435*H435</f>
        <v>0</v>
      </c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R435" s="242" t="s">
        <v>805</v>
      </c>
      <c r="AT435" s="242" t="s">
        <v>126</v>
      </c>
      <c r="AU435" s="242" t="s">
        <v>131</v>
      </c>
      <c r="AY435" s="18" t="s">
        <v>124</v>
      </c>
      <c r="BE435" s="243">
        <f>IF(N435="základní",J435,0)</f>
        <v>0</v>
      </c>
      <c r="BF435" s="243">
        <f>IF(N435="snížená",J435,0)</f>
        <v>0</v>
      </c>
      <c r="BG435" s="243">
        <f>IF(N435="zákl. přenesená",J435,0)</f>
        <v>0</v>
      </c>
      <c r="BH435" s="243">
        <f>IF(N435="sníž. přenesená",J435,0)</f>
        <v>0</v>
      </c>
      <c r="BI435" s="243">
        <f>IF(N435="nulová",J435,0)</f>
        <v>0</v>
      </c>
      <c r="BJ435" s="18" t="s">
        <v>131</v>
      </c>
      <c r="BK435" s="243">
        <f>ROUND(I435*H435,2)</f>
        <v>0</v>
      </c>
      <c r="BL435" s="18" t="s">
        <v>805</v>
      </c>
      <c r="BM435" s="242" t="s">
        <v>812</v>
      </c>
    </row>
    <row r="436" spans="1:31" s="2" customFormat="1" ht="6.95" customHeight="1">
      <c r="A436" s="39"/>
      <c r="B436" s="67"/>
      <c r="C436" s="68"/>
      <c r="D436" s="68"/>
      <c r="E436" s="68"/>
      <c r="F436" s="68"/>
      <c r="G436" s="68"/>
      <c r="H436" s="68"/>
      <c r="I436" s="178"/>
      <c r="J436" s="68"/>
      <c r="K436" s="68"/>
      <c r="L436" s="45"/>
      <c r="M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</row>
  </sheetData>
  <sheetProtection password="CC35" sheet="1" objects="1" scenarios="1" formatColumns="0" formatRows="0" autoFilter="0"/>
  <autoFilter ref="C131:K435"/>
  <mergeCells count="6">
    <mergeCell ref="E7:H7"/>
    <mergeCell ref="E16:H16"/>
    <mergeCell ref="E25:H25"/>
    <mergeCell ref="E85:H85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LENKA\Lenka Jandová</dc:creator>
  <cp:keywords/>
  <dc:description/>
  <cp:lastModifiedBy>LENKA\Lenka Jandová</cp:lastModifiedBy>
  <dcterms:created xsi:type="dcterms:W3CDTF">2020-03-03T13:56:09Z</dcterms:created>
  <dcterms:modified xsi:type="dcterms:W3CDTF">2020-03-03T13:56:14Z</dcterms:modified>
  <cp:category/>
  <cp:version/>
  <cp:contentType/>
  <cp:contentStatus/>
</cp:coreProperties>
</file>